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5895" windowHeight="1140" tabRatio="1000"/>
  </bookViews>
  <sheets>
    <sheet name="Termien selitykset" sheetId="14" r:id="rId1"/>
    <sheet name="A-Vakuutus" sheetId="1" r:id="rId2"/>
    <sheet name="Alandia" sheetId="2" r:id="rId3"/>
    <sheet name="Fennia" sheetId="3" r:id="rId4"/>
    <sheet name="Folksam" sheetId="4" r:id="rId5"/>
    <sheet name="If" sheetId="5" r:id="rId6"/>
    <sheet name="LähiTapiola" sheetId="8" r:id="rId7"/>
    <sheet name="OP Vakuutus" sheetId="6" r:id="rId8"/>
    <sheet name="Pohjantähti" sheetId="7" r:id="rId9"/>
    <sheet name="Protector" sheetId="12" r:id="rId10"/>
    <sheet name="Turva" sheetId="9" r:id="rId11"/>
    <sheet name="Valio" sheetId="10" r:id="rId12"/>
    <sheet name="Ömsen" sheetId="11" r:id="rId13"/>
    <sheet name="Yhteensä" sheetId="13"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3" l="1"/>
  <c r="F26" i="13"/>
  <c r="E26" i="13"/>
  <c r="D26" i="13"/>
  <c r="C26" i="13"/>
  <c r="G25" i="13"/>
  <c r="F25" i="13"/>
  <c r="E25" i="13"/>
  <c r="D25" i="13"/>
  <c r="C25" i="13"/>
  <c r="G26" i="11"/>
  <c r="F26" i="11"/>
  <c r="E26" i="11"/>
  <c r="D26" i="11"/>
  <c r="C26" i="11"/>
  <c r="G25" i="11"/>
  <c r="F25" i="11"/>
  <c r="E25" i="11"/>
  <c r="D25" i="11"/>
  <c r="C25" i="11"/>
  <c r="G26" i="10"/>
  <c r="F26" i="10"/>
  <c r="E26" i="10"/>
  <c r="D26" i="10"/>
  <c r="C26" i="10"/>
  <c r="G25" i="10"/>
  <c r="F25" i="10"/>
  <c r="E25" i="10"/>
  <c r="D25" i="10"/>
  <c r="C25" i="10"/>
  <c r="G26" i="9"/>
  <c r="F26" i="9"/>
  <c r="E26" i="9"/>
  <c r="D26" i="9"/>
  <c r="C26" i="9"/>
  <c r="G25" i="9"/>
  <c r="F25" i="9"/>
  <c r="E25" i="9"/>
  <c r="D25" i="9"/>
  <c r="C25" i="9"/>
  <c r="G26" i="12"/>
  <c r="F26" i="12"/>
  <c r="G25" i="12"/>
  <c r="F25" i="12"/>
  <c r="G26" i="7"/>
  <c r="F26" i="7"/>
  <c r="E26" i="7"/>
  <c r="D26" i="7"/>
  <c r="C26" i="7"/>
  <c r="G25" i="7"/>
  <c r="F25" i="7"/>
  <c r="E25" i="7"/>
  <c r="D25" i="7"/>
  <c r="C25" i="7"/>
  <c r="G26" i="6"/>
  <c r="F26" i="6"/>
  <c r="E26" i="6"/>
  <c r="D26" i="6"/>
  <c r="C26" i="6"/>
  <c r="G25" i="6"/>
  <c r="F25" i="6"/>
  <c r="E25" i="6"/>
  <c r="D25" i="6"/>
  <c r="C25" i="6"/>
  <c r="G26" i="8"/>
  <c r="F26" i="8"/>
  <c r="E26" i="8"/>
  <c r="D26" i="8"/>
  <c r="C26" i="8"/>
  <c r="G25" i="8"/>
  <c r="F25" i="8"/>
  <c r="E25" i="8"/>
  <c r="D25" i="8"/>
  <c r="C25" i="8"/>
  <c r="G26" i="5"/>
  <c r="F26" i="5"/>
  <c r="E26" i="5"/>
  <c r="D26" i="5"/>
  <c r="C26" i="5"/>
  <c r="G25" i="5"/>
  <c r="F25" i="5"/>
  <c r="E25" i="5"/>
  <c r="D25" i="5"/>
  <c r="C25" i="5"/>
  <c r="G26" i="4"/>
  <c r="F26" i="4"/>
  <c r="E26" i="4"/>
  <c r="D26" i="4"/>
  <c r="C26" i="4"/>
  <c r="G25" i="4"/>
  <c r="F25" i="4"/>
  <c r="E25" i="4"/>
  <c r="D25" i="4"/>
  <c r="C25" i="4"/>
  <c r="G26" i="3"/>
  <c r="F26" i="3"/>
  <c r="E26" i="3"/>
  <c r="D26" i="3"/>
  <c r="C26" i="3"/>
  <c r="G25" i="3"/>
  <c r="F25" i="3"/>
  <c r="E25" i="3"/>
  <c r="D25" i="3"/>
  <c r="C25" i="3"/>
  <c r="G26" i="1"/>
  <c r="F26" i="1"/>
  <c r="E26" i="1"/>
  <c r="D26" i="1"/>
  <c r="C26" i="1"/>
  <c r="G25" i="1"/>
  <c r="F25" i="1"/>
  <c r="E25" i="1"/>
  <c r="D25" i="1"/>
  <c r="C25" i="1"/>
  <c r="G26" i="2"/>
  <c r="F26" i="2"/>
  <c r="E26" i="2"/>
  <c r="D26" i="2"/>
  <c r="C26" i="2"/>
  <c r="G25" i="2"/>
  <c r="F25" i="2"/>
  <c r="E25" i="2"/>
  <c r="D25" i="2"/>
  <c r="C25" i="2"/>
  <c r="I20" i="13" l="1"/>
  <c r="C12" i="13" l="1"/>
  <c r="D12" i="13"/>
  <c r="E12" i="13"/>
  <c r="F12" i="13"/>
  <c r="G12" i="13"/>
  <c r="C20" i="13"/>
  <c r="I12" i="11" l="1"/>
  <c r="G27" i="12"/>
  <c r="F27" i="12"/>
  <c r="F18" i="12"/>
  <c r="D18" i="1" l="1"/>
  <c r="E18" i="1"/>
  <c r="F18" i="1"/>
  <c r="G18" i="1"/>
  <c r="D18" i="3"/>
  <c r="E18" i="3"/>
  <c r="F18" i="3"/>
  <c r="G18" i="3"/>
  <c r="D18" i="4"/>
  <c r="E18" i="4"/>
  <c r="F18" i="4"/>
  <c r="G18" i="4"/>
  <c r="D18" i="5"/>
  <c r="E18" i="5"/>
  <c r="F18" i="5"/>
  <c r="G18" i="5"/>
  <c r="D18" i="6"/>
  <c r="E18" i="6"/>
  <c r="F18" i="6"/>
  <c r="G18" i="6"/>
  <c r="D18" i="7"/>
  <c r="E18" i="7"/>
  <c r="F18" i="7"/>
  <c r="G18" i="7"/>
  <c r="D18" i="12"/>
  <c r="E18" i="12"/>
  <c r="G18" i="12"/>
  <c r="D18" i="8"/>
  <c r="E18" i="8"/>
  <c r="F18" i="8"/>
  <c r="G18" i="8"/>
  <c r="D18" i="9"/>
  <c r="E18" i="9"/>
  <c r="F18" i="9"/>
  <c r="G18" i="9"/>
  <c r="D18" i="10"/>
  <c r="E18" i="10"/>
  <c r="F18" i="10"/>
  <c r="G18" i="10"/>
  <c r="D18" i="11"/>
  <c r="E18" i="11"/>
  <c r="F18" i="11"/>
  <c r="G18" i="11"/>
  <c r="D18" i="13"/>
  <c r="E18" i="13"/>
  <c r="F18" i="13"/>
  <c r="D18" i="2"/>
  <c r="E18" i="2"/>
  <c r="F18" i="2"/>
  <c r="G18" i="2"/>
  <c r="C18" i="1"/>
  <c r="C18" i="3"/>
  <c r="C18" i="4"/>
  <c r="C18" i="5"/>
  <c r="C18" i="6"/>
  <c r="C18" i="7"/>
  <c r="C18" i="12"/>
  <c r="C18" i="8"/>
  <c r="C18" i="9"/>
  <c r="C18" i="10"/>
  <c r="C18" i="11"/>
  <c r="C18" i="13"/>
  <c r="C18" i="2"/>
  <c r="G24" i="2"/>
  <c r="F24" i="2"/>
  <c r="E24" i="2"/>
  <c r="D24" i="2"/>
  <c r="G24" i="3"/>
  <c r="F24" i="3"/>
  <c r="E24" i="3"/>
  <c r="D24" i="3"/>
  <c r="G24" i="4"/>
  <c r="F24" i="4"/>
  <c r="E24" i="4"/>
  <c r="D24" i="4"/>
  <c r="G24" i="5"/>
  <c r="F24" i="5"/>
  <c r="E24" i="5"/>
  <c r="D24" i="5"/>
  <c r="G24" i="6"/>
  <c r="F24" i="6"/>
  <c r="E24" i="6"/>
  <c r="D24" i="6"/>
  <c r="G24" i="7"/>
  <c r="F24" i="7"/>
  <c r="E24" i="7"/>
  <c r="D24" i="7"/>
  <c r="G24" i="12"/>
  <c r="F24" i="12"/>
  <c r="E24" i="12"/>
  <c r="D24" i="12"/>
  <c r="G24" i="8"/>
  <c r="F24" i="8"/>
  <c r="E24" i="8"/>
  <c r="D24" i="8"/>
  <c r="G24" i="9"/>
  <c r="F24" i="9"/>
  <c r="E24" i="9"/>
  <c r="D24" i="9"/>
  <c r="G24" i="10"/>
  <c r="F24" i="10"/>
  <c r="E24" i="10"/>
  <c r="D24" i="10"/>
  <c r="G24" i="11"/>
  <c r="F24" i="11"/>
  <c r="E24" i="11"/>
  <c r="D24" i="11"/>
  <c r="G24" i="13"/>
  <c r="F24" i="13"/>
  <c r="E24" i="13"/>
  <c r="D24" i="13"/>
  <c r="G24" i="1"/>
  <c r="F24" i="1"/>
  <c r="E24" i="1"/>
  <c r="D24" i="1"/>
  <c r="C24" i="2"/>
  <c r="C24" i="3"/>
  <c r="C24" i="4"/>
  <c r="C24" i="5"/>
  <c r="C24" i="6"/>
  <c r="C24" i="7"/>
  <c r="C24" i="12"/>
  <c r="C24" i="8"/>
  <c r="C24" i="9"/>
  <c r="C24" i="10"/>
  <c r="C24" i="11"/>
  <c r="C24" i="13"/>
  <c r="C24" i="1"/>
  <c r="I12" i="2"/>
  <c r="I12" i="3"/>
  <c r="I12" i="4"/>
  <c r="I12" i="5"/>
  <c r="I12" i="6"/>
  <c r="I12" i="7"/>
  <c r="I12" i="12"/>
  <c r="I12" i="8"/>
  <c r="I12" i="9"/>
  <c r="I12" i="10"/>
  <c r="I12" i="13"/>
  <c r="I12" i="1"/>
  <c r="F20" i="12"/>
  <c r="C14" i="13" l="1"/>
  <c r="C9" i="13" l="1"/>
  <c r="D9" i="13"/>
  <c r="E9" i="13"/>
  <c r="F9" i="13"/>
  <c r="G9" i="13"/>
  <c r="C10" i="13"/>
  <c r="D10" i="13"/>
  <c r="E10" i="13"/>
  <c r="F10" i="13"/>
  <c r="G10" i="13"/>
  <c r="C11" i="13"/>
  <c r="D11" i="13"/>
  <c r="E11" i="13"/>
  <c r="F11" i="13"/>
  <c r="G11" i="13"/>
  <c r="D14" i="13"/>
  <c r="E14" i="13"/>
  <c r="F14" i="13"/>
  <c r="G14" i="13"/>
  <c r="C15" i="13"/>
  <c r="D15" i="13"/>
  <c r="E15" i="13"/>
  <c r="F15" i="13"/>
  <c r="G15" i="13"/>
  <c r="C16" i="13"/>
  <c r="D16" i="13"/>
  <c r="E16" i="13"/>
  <c r="F16" i="13"/>
  <c r="G16" i="13"/>
  <c r="I9" i="13" l="1"/>
  <c r="G18" i="13"/>
  <c r="G20" i="13" s="1"/>
  <c r="G27" i="13"/>
  <c r="E20" i="13"/>
  <c r="D20" i="13"/>
  <c r="I16" i="13"/>
  <c r="I14" i="13"/>
  <c r="I15" i="13"/>
  <c r="I10" i="13"/>
  <c r="C27" i="13"/>
  <c r="I11" i="13"/>
  <c r="D27" i="13"/>
  <c r="F27" i="13" l="1"/>
  <c r="E27" i="13"/>
  <c r="I27" i="13" s="1"/>
  <c r="I26" i="13"/>
  <c r="I25" i="13"/>
  <c r="F20" i="13"/>
  <c r="I18" i="13"/>
  <c r="E27" i="10"/>
  <c r="C27" i="10" l="1"/>
  <c r="G27" i="10"/>
  <c r="F27" i="10"/>
  <c r="I25" i="10"/>
  <c r="I26" i="10"/>
  <c r="D27" i="10"/>
  <c r="I26" i="11"/>
  <c r="G27" i="11"/>
  <c r="F27" i="11"/>
  <c r="E27" i="11"/>
  <c r="D27" i="11"/>
  <c r="I25" i="11"/>
  <c r="I26" i="9"/>
  <c r="G27" i="9"/>
  <c r="F27" i="9"/>
  <c r="E27" i="9"/>
  <c r="D27" i="9"/>
  <c r="I25" i="9"/>
  <c r="I26" i="8"/>
  <c r="G27" i="8"/>
  <c r="F27" i="8"/>
  <c r="E27" i="8"/>
  <c r="D27" i="8"/>
  <c r="I25" i="8"/>
  <c r="I26" i="12"/>
  <c r="I25" i="12"/>
  <c r="I26" i="7"/>
  <c r="G27" i="7"/>
  <c r="F27" i="7"/>
  <c r="E27" i="7"/>
  <c r="D27" i="7"/>
  <c r="I25" i="7"/>
  <c r="I26" i="6"/>
  <c r="G27" i="6"/>
  <c r="F27" i="6"/>
  <c r="E27" i="6"/>
  <c r="D27" i="6"/>
  <c r="I25" i="6"/>
  <c r="I26" i="5"/>
  <c r="G27" i="5"/>
  <c r="F27" i="5"/>
  <c r="E27" i="5"/>
  <c r="D27" i="5"/>
  <c r="I25" i="5"/>
  <c r="I26" i="4"/>
  <c r="G27" i="4"/>
  <c r="F27" i="4"/>
  <c r="E27" i="4"/>
  <c r="D27" i="4"/>
  <c r="I25" i="4"/>
  <c r="G27" i="3"/>
  <c r="F27" i="3"/>
  <c r="E27" i="3"/>
  <c r="G27" i="2"/>
  <c r="E27" i="2"/>
  <c r="D27" i="2"/>
  <c r="I25" i="2"/>
  <c r="I27" i="10" l="1"/>
  <c r="I25" i="3"/>
  <c r="D27" i="3"/>
  <c r="I26" i="3"/>
  <c r="I26" i="2"/>
  <c r="F27" i="2"/>
  <c r="C27" i="11"/>
  <c r="I27" i="11" s="1"/>
  <c r="C27" i="9"/>
  <c r="I27" i="9" s="1"/>
  <c r="C27" i="8"/>
  <c r="I27" i="8" s="1"/>
  <c r="I27" i="12"/>
  <c r="C27" i="7"/>
  <c r="I27" i="7" s="1"/>
  <c r="C27" i="6"/>
  <c r="I27" i="6" s="1"/>
  <c r="C27" i="5"/>
  <c r="I27" i="5" s="1"/>
  <c r="C27" i="4"/>
  <c r="I27" i="4" s="1"/>
  <c r="C27" i="3"/>
  <c r="I27" i="3" s="1"/>
  <c r="C27" i="2"/>
  <c r="I27" i="2" s="1"/>
  <c r="D27" i="1" l="1"/>
  <c r="E27" i="1"/>
  <c r="F27" i="1"/>
  <c r="G27" i="1"/>
  <c r="C27" i="1"/>
  <c r="I27" i="1" l="1"/>
  <c r="I26" i="1"/>
  <c r="I25" i="1"/>
  <c r="F20" i="11" l="1"/>
  <c r="E20" i="11"/>
  <c r="D20" i="11"/>
  <c r="C20" i="11"/>
  <c r="I14" i="11"/>
  <c r="I11" i="11"/>
  <c r="I10" i="11"/>
  <c r="I9" i="11"/>
  <c r="G20" i="10"/>
  <c r="F20" i="10"/>
  <c r="E20" i="10"/>
  <c r="D20" i="10"/>
  <c r="C20" i="10"/>
  <c r="I14" i="10"/>
  <c r="I11" i="10"/>
  <c r="I10" i="10"/>
  <c r="I9" i="10"/>
  <c r="G20" i="9"/>
  <c r="F20" i="9"/>
  <c r="E20" i="9"/>
  <c r="D20" i="9"/>
  <c r="C20" i="9"/>
  <c r="I14" i="9"/>
  <c r="I11" i="9"/>
  <c r="I10" i="9"/>
  <c r="I9" i="9"/>
  <c r="E20" i="8"/>
  <c r="G20" i="8"/>
  <c r="F20" i="8"/>
  <c r="D20" i="8"/>
  <c r="C20" i="8"/>
  <c r="I14" i="8"/>
  <c r="I11" i="8"/>
  <c r="I10" i="8"/>
  <c r="I9" i="8"/>
  <c r="G20" i="12"/>
  <c r="I20" i="12" s="1"/>
  <c r="I14" i="12"/>
  <c r="I11" i="12"/>
  <c r="I10" i="12"/>
  <c r="I9" i="12"/>
  <c r="G20" i="7"/>
  <c r="F20" i="7"/>
  <c r="E20" i="7"/>
  <c r="D20" i="7"/>
  <c r="C20" i="7"/>
  <c r="I14" i="7"/>
  <c r="I11" i="7"/>
  <c r="I10" i="7"/>
  <c r="I9" i="7"/>
  <c r="G20" i="6"/>
  <c r="F20" i="6"/>
  <c r="E20" i="6"/>
  <c r="D20" i="6"/>
  <c r="C20" i="6"/>
  <c r="I14" i="6"/>
  <c r="I11" i="6"/>
  <c r="I10" i="6"/>
  <c r="I9" i="6"/>
  <c r="G20" i="5"/>
  <c r="F20" i="5"/>
  <c r="E20" i="5"/>
  <c r="D20" i="5"/>
  <c r="C20" i="5"/>
  <c r="I14" i="5"/>
  <c r="I11" i="5"/>
  <c r="I10" i="5"/>
  <c r="I9" i="5"/>
  <c r="G20" i="4"/>
  <c r="F20" i="4"/>
  <c r="E20" i="4"/>
  <c r="D20" i="4"/>
  <c r="C20" i="4"/>
  <c r="I14" i="4"/>
  <c r="I11" i="4"/>
  <c r="I10" i="4"/>
  <c r="I9" i="4"/>
  <c r="F20" i="3"/>
  <c r="E20" i="3"/>
  <c r="D20" i="3"/>
  <c r="I14" i="3"/>
  <c r="I11" i="3"/>
  <c r="I10" i="3"/>
  <c r="I9" i="3"/>
  <c r="F20" i="2"/>
  <c r="E20" i="2"/>
  <c r="D20" i="2"/>
  <c r="C20" i="2"/>
  <c r="I14" i="2"/>
  <c r="I11" i="2"/>
  <c r="I10" i="2"/>
  <c r="I9" i="2"/>
  <c r="I9" i="1"/>
  <c r="I10" i="1"/>
  <c r="I11" i="1"/>
  <c r="I14" i="1"/>
  <c r="C20" i="1"/>
  <c r="D20" i="1"/>
  <c r="E20" i="1"/>
  <c r="F20" i="1"/>
  <c r="G20" i="1"/>
  <c r="I20" i="1" l="1"/>
  <c r="I20" i="10"/>
  <c r="I20" i="9"/>
  <c r="I20" i="8"/>
  <c r="I20" i="7"/>
  <c r="I20" i="6"/>
  <c r="I20" i="5"/>
  <c r="I20" i="4"/>
  <c r="I18" i="3"/>
  <c r="I18" i="11"/>
  <c r="G20" i="11"/>
  <c r="I20" i="11" s="1"/>
  <c r="I18" i="10"/>
  <c r="I18" i="9"/>
  <c r="I18" i="8"/>
  <c r="I18" i="12"/>
  <c r="I18" i="7"/>
  <c r="I18" i="6"/>
  <c r="I18" i="5"/>
  <c r="I18" i="4"/>
  <c r="C20" i="3"/>
  <c r="G20" i="3"/>
  <c r="I18" i="2"/>
  <c r="G20" i="2"/>
  <c r="I20" i="2" s="1"/>
  <c r="I18" i="1"/>
  <c r="I20" i="3" l="1"/>
</calcChain>
</file>

<file path=xl/sharedStrings.xml><?xml version="1.0" encoding="utf-8"?>
<sst xmlns="http://schemas.openxmlformats.org/spreadsheetml/2006/main" count="244" uniqueCount="40">
  <si>
    <t>5 vuoden 
keskiarvo</t>
  </si>
  <si>
    <t xml:space="preserve">Maksutuotot </t>
  </si>
  <si>
    <t xml:space="preserve">Korvauskulut </t>
  </si>
  <si>
    <t xml:space="preserve">Liikekulut </t>
  </si>
  <si>
    <t>Sijoitusten tuotot</t>
  </si>
  <si>
    <t xml:space="preserve">     mistä perustekorkokulun osuus</t>
  </si>
  <si>
    <t xml:space="preserve">     mistä perustekorkokulun ylittävä osuus</t>
  </si>
  <si>
    <t>TOTEUTUNUT TULOS</t>
  </si>
  <si>
    <t>Tulos suhteessa maksutuottoihin %</t>
  </si>
  <si>
    <t>Työtapaturma- ja ammattitautivakuutuksen tilastotutkimus: Toteutunut tuloslaskelma YHTEENSÄ</t>
  </si>
  <si>
    <t>Työtapaturma- ja ammattitautivakuutuksen tilastotutkimus: Toteutunut tuloslaskelma Valio</t>
  </si>
  <si>
    <t>Työtapaturma- ja ammattitautivakuutuksen tilastotutkimus: Toteutunut tuloslaskelma Turva</t>
  </si>
  <si>
    <t>Työtapaturma- ja ammattitautivakuutuksen tilastotutkimus: Toteutunut tuloslaskelma LähiTapiola</t>
  </si>
  <si>
    <t>Työtapaturma- ja ammattitautivakuutuksen tilastotutkimus: Toteutunut tuloslaskelma Protector</t>
  </si>
  <si>
    <t>Työtapaturma- ja ammattitautivakuutuksen tilastotutkimus: Toteutunut tuloslaskelma Pohjantähti</t>
  </si>
  <si>
    <t>Työtapaturma- ja ammattitautivakuutuksen tilastotutkimus: Toteutunut tuloslaskelma OP Vakuutus</t>
  </si>
  <si>
    <t>Työtapaturma- ja ammattitautivakuutuksen tilastotutkimus: Toteutunut tuloslaskelma Folksam</t>
  </si>
  <si>
    <t>Työtapaturma- ja ammattitautivakuutuksen tilastotutkimus: Toteutunut tuloslaskelma Fennia</t>
  </si>
  <si>
    <t>Työtapaturma- ja ammattitautivakuutuksen tilastotutkimus: Toteutunut tuloslaskelma Alandia</t>
  </si>
  <si>
    <t>Työtapaturma- ja ammattitautivakuutuksen tilastotutkimus: Toteutunut tuloslaskelma A-Vakuutus</t>
  </si>
  <si>
    <t>Vahinkosuhde</t>
  </si>
  <si>
    <t>Tunnusluvut 5 vuodelta</t>
  </si>
  <si>
    <t>Liikekulusuhde</t>
  </si>
  <si>
    <t>Yhdistetty kulusuhde</t>
  </si>
  <si>
    <t>tEur</t>
  </si>
  <si>
    <t>Tuloslaskelman termien selitykset</t>
  </si>
  <si>
    <r>
      <rPr>
        <b/>
        <sz val="11"/>
        <color theme="1"/>
        <rFont val="Calibri"/>
        <family val="2"/>
        <scheme val="minor"/>
      </rPr>
      <t>Liikekulusuhde-%</t>
    </r>
    <r>
      <rPr>
        <sz val="11"/>
        <color theme="1"/>
        <rFont val="Calibri"/>
        <family val="2"/>
        <scheme val="minor"/>
      </rPr>
      <t xml:space="preserve"> = liikekulut / vakuutusmaksutuotot. Tunnusluku kertoo kuinka suuri osa kauden vakuutusmaksutuotoista käytettiin liikekulujen kattamiseen. </t>
    </r>
  </si>
  <si>
    <r>
      <rPr>
        <b/>
        <sz val="11"/>
        <color theme="1"/>
        <rFont val="Calibri"/>
        <family val="2"/>
        <scheme val="minor"/>
      </rPr>
      <t>Yhdistetty kulusuhde -%</t>
    </r>
    <r>
      <rPr>
        <sz val="11"/>
        <color theme="1"/>
        <rFont val="Calibri"/>
        <family val="2"/>
        <scheme val="minor"/>
      </rPr>
      <t xml:space="preserve"> = vahinkosuhde-% + liikekulusuhde-%</t>
    </r>
  </si>
  <si>
    <r>
      <t>Perustekorkokululla</t>
    </r>
    <r>
      <rPr>
        <sz val="11"/>
        <color theme="1"/>
        <rFont val="Calibri"/>
        <family val="2"/>
        <scheme val="minor"/>
      </rPr>
      <t xml:space="preserve"> tarkoitetaan diskontatun korvausvastuun ja vakuutusmaksuvastuun purkautumisen vaikutusta yhtiön korvauskuluun ja vakuutusmaksutuottoon.  Perustekorkokulu voidaan laskea soveltamalla vuoden alun diskontattuun vastuuvelkaan edellisen vuoden lopussa diskonttaamiseen käytettyjä korkoja. Myös tätä tarkemman laskentamenetelmän käyttö on mahdollista.</t>
    </r>
  </si>
  <si>
    <t>Vakuutustekninen tulos</t>
  </si>
  <si>
    <t>Työtapaturma- ja ammattitautivakuutuksen tilastotutkimus: Toteutunut tuloslaskelma Ömsen</t>
  </si>
  <si>
    <r>
      <rPr>
        <b/>
        <sz val="11"/>
        <color theme="1"/>
        <rFont val="Calibri"/>
        <family val="2"/>
        <scheme val="minor"/>
      </rPr>
      <t>Maksutuotot</t>
    </r>
    <r>
      <rPr>
        <sz val="11"/>
        <color theme="1"/>
        <rFont val="Calibri"/>
        <family val="2"/>
        <scheme val="minor"/>
      </rPr>
      <t xml:space="preserve"> lasketaan vakuutusmaksutulon ja vakuutusmaksuvastuun muutoksen yhteissummana jälleenvakuuttajien osuudella vähennettynä. </t>
    </r>
  </si>
  <si>
    <r>
      <rPr>
        <b/>
        <sz val="11"/>
        <color theme="1"/>
        <rFont val="Calibri"/>
        <family val="2"/>
        <scheme val="minor"/>
      </rPr>
      <t>Korvauskulut</t>
    </r>
    <r>
      <rPr>
        <sz val="11"/>
        <color theme="1"/>
        <rFont val="Calibri"/>
        <family val="2"/>
        <scheme val="minor"/>
      </rPr>
      <t xml:space="preserve"> lasketaan maksettujen korvausten ja korvausvastuun muutoksen yhteissummana jälleenvakuuttajien osuudella vähennettynä. Maksetuiksi korvauksiksi luetaan kaikki tilikautena maksetut korvaukset vahingon sattumisajankohdasta riippumatta sekä korvaustoiminnan hoitamisesta aiheutuneet menot. Korvausvastuun muutos käsittää kaikkien tunnettujen ja tuntemattomien vahinkotapahtumien korvausvastuun muutoksen lukuun ottamatta tasoitusmäärän muutosta. </t>
    </r>
  </si>
  <si>
    <r>
      <rPr>
        <b/>
        <sz val="11"/>
        <color theme="1"/>
        <rFont val="Calibri"/>
        <family val="2"/>
        <scheme val="minor"/>
      </rPr>
      <t>Liikekulut</t>
    </r>
    <r>
      <rPr>
        <sz val="11"/>
        <color theme="1"/>
        <rFont val="Calibri"/>
        <family val="2"/>
        <scheme val="minor"/>
      </rPr>
      <t xml:space="preserve"> sisältävät muut kuin korvaustoiminnan hoitamisesta aiheutuvat liikekulut ja sijoitustoiminnan kulut. Näitä ovat muun muassa vakuutusten hankinnasta ja hoitamisesta sekä vakuutustoiminnan hallinnosta aiheutuvat kulut, mukaan lukien näiden toimintojen mukaiset poistot. Liikekuluissa huomioidaan myös menevän jälleenvakuutuksen palkkiot ja voitto-osuudet.</t>
    </r>
  </si>
  <si>
    <r>
      <t>Sijoitusten tuotoilla</t>
    </r>
    <r>
      <rPr>
        <sz val="11"/>
        <color theme="1"/>
        <rFont val="Calibri"/>
        <family val="2"/>
        <scheme val="minor"/>
      </rPr>
      <t xml:space="preserve"> tarkoitetaan tässä nettovastuuvelkaa kattavalle omaisuudelle vuoden aikana saatuja käypäarvoisia sijoitusten nettotuottoja. Sijoitusten tuotot lasketaan kertomalla  vuoden keskimääräinen työtapaturma- ja ammattitautivakuutuksen nettovastuuvelka yhtiön ilmoittamalla käyvin arvoin lasketulla sijoitusten nettotuottoprosentilla. Vuoden keskimääräisenä korvausvastuuna käytetään vuoden alun ja vuoden lopun nettokorvausvastuiden keskiarvona. Arvio vuoden keskimääräisestä vakuutusmaksuvastuusta saadaan vähentämällä vuoden nettovakuutusmaksutulosta vakuutusten hankintamenot ja ottamalla tästä erotuksesta puolet. </t>
    </r>
  </si>
  <si>
    <r>
      <rPr>
        <b/>
        <sz val="11"/>
        <color theme="1"/>
        <rFont val="Calibri"/>
        <family val="2"/>
        <scheme val="minor"/>
      </rPr>
      <t>Vahinkosuhde-%</t>
    </r>
    <r>
      <rPr>
        <sz val="11"/>
        <color theme="1"/>
        <rFont val="Calibri"/>
        <family val="2"/>
        <scheme val="minor"/>
      </rPr>
      <t xml:space="preserve"> = korvauskulut / vakuutusmaksutuotot. Tunnusluku kertoo kuinka suuri osa kauden vakuutusmaksutuotoista käytettiin korvauskulujen kattamiseen. </t>
    </r>
  </si>
  <si>
    <t>Toteutunut tulos (jälleenvakuuttajien osuudella vähennettynä) 5 vuodelta</t>
  </si>
  <si>
    <t>Toteutunut tuloslaskelma (jälleenvakuuttajien osuudella vähennettynä) 5 vuodelta</t>
  </si>
  <si>
    <t>Työtapaturma- ja ammattitautivakuutuksen tilastotutkimus: Toteutunut tuloslaskelma If (*)</t>
  </si>
  <si>
    <t xml:space="preserve">(*) If Vahinkovakuutusyhtiö Oy:n ja If Vahinkovakuutus Oyj:n Suomen sivuliikkeen tiedot yhteenlaskettuina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</si>
</sst>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
  </numFmts>
  <fonts count="11" x14ac:knownFonts="1">
    <font>
      <sz val="11"/>
      <color theme="1"/>
      <name val="Calibri"/>
      <family val="2"/>
      <scheme val="minor"/>
    </font>
    <font>
      <sz val="11"/>
      <color theme="1"/>
      <name val="Calibri"/>
      <family val="2"/>
      <scheme val="minor"/>
    </font>
    <font>
      <sz val="11"/>
      <color theme="0"/>
      <name val="Calibri"/>
      <family val="2"/>
      <scheme val="minor"/>
    </font>
    <font>
      <b/>
      <sz val="11"/>
      <color theme="0"/>
      <name val="Calibri"/>
      <family val="2"/>
      <scheme val="minor"/>
    </font>
    <font>
      <b/>
      <sz val="16"/>
      <color theme="0"/>
      <name val="Calibri"/>
      <family val="2"/>
      <scheme val="minor"/>
    </font>
    <font>
      <b/>
      <i/>
      <sz val="11"/>
      <color theme="0"/>
      <name val="Calibri"/>
      <family val="2"/>
      <scheme val="minor"/>
    </font>
    <font>
      <i/>
      <sz val="11"/>
      <color theme="1"/>
      <name val="Calibri"/>
      <family val="2"/>
      <scheme val="minor"/>
    </font>
    <font>
      <b/>
      <sz val="12"/>
      <color theme="0"/>
      <name val="Calibri"/>
      <family val="2"/>
      <scheme val="minor"/>
    </font>
    <font>
      <sz val="12"/>
      <color theme="0"/>
      <name val="Calibri"/>
      <family val="2"/>
      <scheme val="minor"/>
    </font>
    <font>
      <b/>
      <sz val="11"/>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34">
    <xf numFmtId="0" fontId="0" fillId="0" borderId="0" xfId="0"/>
    <xf numFmtId="0" fontId="0" fillId="2" borderId="0" xfId="0" applyFill="1" applyProtection="1">
      <protection locked="0"/>
    </xf>
    <xf numFmtId="0" fontId="10" fillId="2" borderId="0" xfId="0" applyFont="1" applyFill="1" applyProtection="1"/>
    <xf numFmtId="0" fontId="0" fillId="2" borderId="0" xfId="0" applyFill="1" applyProtection="1"/>
    <xf numFmtId="0" fontId="0" fillId="2" borderId="0" xfId="0" applyFill="1" applyAlignment="1" applyProtection="1">
      <alignment horizontal="left" wrapText="1"/>
    </xf>
    <xf numFmtId="0" fontId="9" fillId="0" borderId="0" xfId="0" applyFont="1" applyAlignment="1" applyProtection="1">
      <alignment horizontal="left" wrapText="1"/>
    </xf>
    <xf numFmtId="0" fontId="9" fillId="2" borderId="0" xfId="0" applyFont="1" applyFill="1" applyAlignment="1" applyProtection="1">
      <alignment horizontal="left" wrapText="1"/>
    </xf>
    <xf numFmtId="0" fontId="9" fillId="0" borderId="0" xfId="0" applyFont="1" applyAlignment="1" applyProtection="1">
      <alignment horizontal="left" vertical="top" wrapText="1"/>
    </xf>
    <xf numFmtId="0" fontId="0" fillId="2" borderId="0" xfId="0" applyFill="1" applyAlignment="1" applyProtection="1">
      <alignment wrapText="1"/>
    </xf>
    <xf numFmtId="3" fontId="0" fillId="2" borderId="0" xfId="0" applyNumberFormat="1" applyFill="1" applyProtection="1">
      <protection locked="0"/>
    </xf>
    <xf numFmtId="164" fontId="0" fillId="2" borderId="0" xfId="1" applyNumberFormat="1" applyFont="1" applyFill="1" applyProtection="1">
      <protection locked="0"/>
    </xf>
    <xf numFmtId="9" fontId="0" fillId="2" borderId="0" xfId="1" applyFont="1" applyFill="1" applyProtection="1">
      <protection locked="0"/>
    </xf>
    <xf numFmtId="0" fontId="2" fillId="3" borderId="0" xfId="0" applyFont="1" applyFill="1" applyProtection="1"/>
    <xf numFmtId="0" fontId="5" fillId="3" borderId="0" xfId="0" applyFont="1" applyFill="1" applyAlignment="1" applyProtection="1">
      <alignment horizontal="right"/>
    </xf>
    <xf numFmtId="0" fontId="3" fillId="3" borderId="0" xfId="0" applyFont="1" applyFill="1" applyProtection="1"/>
    <xf numFmtId="0" fontId="0" fillId="4" borderId="0" xfId="0" applyFill="1" applyProtection="1"/>
    <xf numFmtId="3" fontId="0" fillId="4" borderId="0" xfId="0" applyNumberFormat="1" applyFill="1" applyProtection="1"/>
    <xf numFmtId="0" fontId="0" fillId="5" borderId="0" xfId="0" applyFill="1" applyProtection="1"/>
    <xf numFmtId="3" fontId="0" fillId="5" borderId="0" xfId="0" applyNumberFormat="1" applyFill="1" applyProtection="1"/>
    <xf numFmtId="0" fontId="0" fillId="4" borderId="1" xfId="0" applyFill="1" applyBorder="1" applyProtection="1"/>
    <xf numFmtId="3" fontId="0" fillId="4" borderId="1" xfId="0" applyNumberFormat="1" applyFill="1" applyBorder="1" applyProtection="1"/>
    <xf numFmtId="0" fontId="6" fillId="6" borderId="0" xfId="0" applyFont="1" applyFill="1" applyAlignment="1" applyProtection="1">
      <alignment horizontal="left" vertical="center"/>
    </xf>
    <xf numFmtId="3" fontId="0" fillId="6" borderId="0" xfId="0" applyNumberFormat="1" applyFill="1" applyProtection="1"/>
    <xf numFmtId="0" fontId="6" fillId="6" borderId="0" xfId="0" applyFont="1" applyFill="1" applyAlignment="1" applyProtection="1">
      <alignment horizontal="left"/>
    </xf>
    <xf numFmtId="0" fontId="7" fillId="7" borderId="0" xfId="0" applyFont="1" applyFill="1" applyProtection="1"/>
    <xf numFmtId="3" fontId="8" fillId="7" borderId="0" xfId="0" applyNumberFormat="1" applyFont="1" applyFill="1" applyProtection="1"/>
    <xf numFmtId="164" fontId="0" fillId="4" borderId="0" xfId="1" applyNumberFormat="1" applyFont="1" applyFill="1" applyProtection="1"/>
    <xf numFmtId="9" fontId="0" fillId="4" borderId="0" xfId="1" applyFont="1" applyFill="1" applyProtection="1"/>
    <xf numFmtId="9" fontId="0" fillId="5" borderId="0" xfId="1" applyFont="1" applyFill="1" applyProtection="1"/>
    <xf numFmtId="0" fontId="0" fillId="2" borderId="0" xfId="0" applyFill="1" applyAlignment="1" applyProtection="1"/>
    <xf numFmtId="3" fontId="0" fillId="4" borderId="2" xfId="0" applyNumberFormat="1" applyFill="1" applyBorder="1" applyProtection="1"/>
    <xf numFmtId="0" fontId="3" fillId="3" borderId="0" xfId="0" applyFont="1" applyFill="1" applyAlignment="1" applyProtection="1">
      <alignment horizontal="center" wrapText="1"/>
    </xf>
    <xf numFmtId="0" fontId="3" fillId="3" borderId="0" xfId="0" applyFont="1" applyFill="1" applyAlignment="1" applyProtection="1">
      <alignment horizontal="center"/>
    </xf>
    <xf numFmtId="0" fontId="4" fillId="3" borderId="0" xfId="0" applyFont="1" applyFill="1" applyAlignment="1" applyProtection="1">
      <alignment horizontal="center" wrapText="1"/>
    </xf>
  </cellXfs>
  <cellStyles count="4">
    <cellStyle name="Comma 2" xfId="2"/>
    <cellStyle name="Normaali" xfId="0" builtinId="0"/>
    <cellStyle name="Normal 2" xfId="3"/>
    <cellStyle name="Prosentt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B18"/>
  <sheetViews>
    <sheetView tabSelected="1" workbookViewId="0"/>
  </sheetViews>
  <sheetFormatPr defaultColWidth="9.140625" defaultRowHeight="15" x14ac:dyDescent="0.25"/>
  <cols>
    <col min="1" max="1" width="9.140625" style="1"/>
    <col min="2" max="2" width="86" style="1" customWidth="1"/>
    <col min="3" max="16384" width="9.140625" style="1"/>
  </cols>
  <sheetData>
    <row r="2" spans="2:2" x14ac:dyDescent="0.25">
      <c r="B2" s="2" t="s">
        <v>25</v>
      </c>
    </row>
    <row r="3" spans="2:2" x14ac:dyDescent="0.25">
      <c r="B3" s="3"/>
    </row>
    <row r="4" spans="2:2" ht="30" x14ac:dyDescent="0.25">
      <c r="B4" s="4" t="s">
        <v>31</v>
      </c>
    </row>
    <row r="5" spans="2:2" x14ac:dyDescent="0.25">
      <c r="B5" s="4"/>
    </row>
    <row r="6" spans="2:2" ht="90" x14ac:dyDescent="0.25">
      <c r="B6" s="4" t="s">
        <v>32</v>
      </c>
    </row>
    <row r="7" spans="2:2" x14ac:dyDescent="0.25">
      <c r="B7" s="4"/>
    </row>
    <row r="8" spans="2:2" ht="75" x14ac:dyDescent="0.25">
      <c r="B8" s="4" t="s">
        <v>33</v>
      </c>
    </row>
    <row r="9" spans="2:2" x14ac:dyDescent="0.25">
      <c r="B9" s="4"/>
    </row>
    <row r="10" spans="2:2" ht="120" x14ac:dyDescent="0.25">
      <c r="B10" s="5" t="s">
        <v>34</v>
      </c>
    </row>
    <row r="11" spans="2:2" ht="15" customHeight="1" x14ac:dyDescent="0.25">
      <c r="B11" s="6"/>
    </row>
    <row r="12" spans="2:2" ht="78" customHeight="1" x14ac:dyDescent="0.25">
      <c r="B12" s="7" t="s">
        <v>28</v>
      </c>
    </row>
    <row r="13" spans="2:2" x14ac:dyDescent="0.25">
      <c r="B13" s="3"/>
    </row>
    <row r="14" spans="2:2" ht="30" x14ac:dyDescent="0.25">
      <c r="B14" s="8" t="s">
        <v>35</v>
      </c>
    </row>
    <row r="15" spans="2:2" x14ac:dyDescent="0.25">
      <c r="B15" s="3"/>
    </row>
    <row r="16" spans="2:2" ht="30" x14ac:dyDescent="0.25">
      <c r="B16" s="8" t="s">
        <v>26</v>
      </c>
    </row>
    <row r="17" spans="2:2" x14ac:dyDescent="0.25">
      <c r="B17" s="3"/>
    </row>
    <row r="18" spans="2:2" x14ac:dyDescent="0.25">
      <c r="B18" s="3" t="s">
        <v>27</v>
      </c>
    </row>
  </sheetData>
  <sheetProtection algorithmName="SHA-512" hashValue="JlUzHtDTevkIwLE/qI+EU/3YdLDqwAOqWpksF3IlFatmlLJQbRBU0597DcfEnx/9h87aHW3MSLBO41sJyBosDg==" saltValue="FytAuwkGee1NZLfNwh81/w==" spinCount="100000" sheet="1" objects="1" scenarios="1"/>
  <pageMargins left="0.70866141732283472" right="0.70866141732283472" top="0.74803149606299213" bottom="0.74803149606299213" header="0.31496062992125984" footer="0.31496062992125984"/>
  <pageSetup paperSize="9" scale="81" orientation="landscape" r:id="rId1"/>
  <headerFooter>
    <oddHeader>&amp;L&amp;"-,Bold"&amp;14&amp;K002060FINANSSIVALVONTA
FINANSINSPEKTIONEN&amp;C&amp;"-,Bold"&amp;12Työtapaturma- ja ammattitautivakuutuksen tilastotutkimus
Statistisk undersökning om arbetsolycksfalls- och yrkessjukdomsförsäkring</oddHead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3:L27"/>
  <sheetViews>
    <sheetView zoomScale="85" zoomScaleNormal="85" workbookViewId="0"/>
  </sheetViews>
  <sheetFormatPr defaultColWidth="9.140625" defaultRowHeight="15" x14ac:dyDescent="0.25"/>
  <cols>
    <col min="1" max="1" width="17.140625" style="1" customWidth="1"/>
    <col min="2" max="2" width="40" style="1" customWidth="1"/>
    <col min="3" max="3" width="12.140625" style="1" bestFit="1" customWidth="1"/>
    <col min="4" max="4" width="13" style="1" bestFit="1" customWidth="1"/>
    <col min="5" max="5" width="12.5703125" style="1" bestFit="1" customWidth="1"/>
    <col min="6" max="7" width="13" style="1" bestFit="1" customWidth="1"/>
    <col min="8" max="8" width="10.5703125" style="1" bestFit="1" customWidth="1"/>
    <col min="9" max="9" width="13" style="1" bestFit="1" customWidth="1"/>
    <col min="10" max="16384" width="9.140625" style="1"/>
  </cols>
  <sheetData>
    <row r="3" spans="2:12" x14ac:dyDescent="0.25">
      <c r="B3" s="12" t="s">
        <v>13</v>
      </c>
      <c r="C3" s="12"/>
      <c r="D3" s="12"/>
      <c r="E3" s="12"/>
      <c r="F3" s="12"/>
      <c r="G3" s="12"/>
      <c r="H3" s="12"/>
      <c r="I3" s="12"/>
    </row>
    <row r="7" spans="2:12" ht="21" customHeight="1" x14ac:dyDescent="0.35">
      <c r="B7" s="33" t="s">
        <v>36</v>
      </c>
      <c r="C7" s="33"/>
      <c r="D7" s="33"/>
      <c r="E7" s="33"/>
      <c r="F7" s="33"/>
      <c r="G7" s="33"/>
      <c r="I7" s="31" t="s">
        <v>0</v>
      </c>
    </row>
    <row r="8" spans="2:12" x14ac:dyDescent="0.25">
      <c r="B8" s="13" t="s">
        <v>24</v>
      </c>
      <c r="C8" s="14">
        <v>2013</v>
      </c>
      <c r="D8" s="14">
        <v>2014</v>
      </c>
      <c r="E8" s="14">
        <v>2015</v>
      </c>
      <c r="F8" s="14">
        <v>2016</v>
      </c>
      <c r="G8" s="14">
        <v>2017</v>
      </c>
      <c r="I8" s="32"/>
    </row>
    <row r="9" spans="2:12" x14ac:dyDescent="0.25">
      <c r="B9" s="15" t="s">
        <v>1</v>
      </c>
      <c r="C9" s="16"/>
      <c r="D9" s="16"/>
      <c r="E9" s="16"/>
      <c r="F9" s="16">
        <v>121</v>
      </c>
      <c r="G9" s="16">
        <v>1939</v>
      </c>
      <c r="H9" s="9"/>
      <c r="I9" s="16">
        <f>AVERAGE(C9:G9)</f>
        <v>1030</v>
      </c>
    </row>
    <row r="10" spans="2:12" x14ac:dyDescent="0.25">
      <c r="B10" s="17" t="s">
        <v>2</v>
      </c>
      <c r="C10" s="18"/>
      <c r="D10" s="18"/>
      <c r="E10" s="18"/>
      <c r="F10" s="18">
        <v>-73</v>
      </c>
      <c r="G10" s="18">
        <v>-1433</v>
      </c>
      <c r="H10" s="9"/>
      <c r="I10" s="18">
        <f>AVERAGE(C10:G10)</f>
        <v>-753</v>
      </c>
    </row>
    <row r="11" spans="2:12" x14ac:dyDescent="0.25">
      <c r="B11" s="15" t="s">
        <v>3</v>
      </c>
      <c r="C11" s="16"/>
      <c r="D11" s="16"/>
      <c r="E11" s="16"/>
      <c r="F11" s="16">
        <v>-17</v>
      </c>
      <c r="G11" s="16">
        <v>-17</v>
      </c>
      <c r="H11" s="9"/>
      <c r="I11" s="16">
        <f>AVERAGE(C11:G11)</f>
        <v>-17</v>
      </c>
    </row>
    <row r="12" spans="2:12" x14ac:dyDescent="0.25">
      <c r="B12" s="19" t="s">
        <v>29</v>
      </c>
      <c r="C12" s="20"/>
      <c r="D12" s="20"/>
      <c r="E12" s="20"/>
      <c r="F12" s="20">
        <v>31</v>
      </c>
      <c r="G12" s="20">
        <v>489</v>
      </c>
      <c r="H12" s="9"/>
      <c r="I12" s="16">
        <f>AVERAGE(C12:G12)</f>
        <v>260</v>
      </c>
    </row>
    <row r="13" spans="2:12" x14ac:dyDescent="0.25">
      <c r="B13" s="15"/>
      <c r="C13" s="16"/>
      <c r="D13" s="16"/>
      <c r="E13" s="16"/>
      <c r="F13" s="16"/>
      <c r="G13" s="16"/>
      <c r="H13" s="9"/>
      <c r="I13" s="16"/>
      <c r="L13" s="9"/>
    </row>
    <row r="14" spans="2:12" x14ac:dyDescent="0.25">
      <c r="B14" s="17" t="s">
        <v>4</v>
      </c>
      <c r="C14" s="18"/>
      <c r="D14" s="18"/>
      <c r="E14" s="18"/>
      <c r="F14" s="18">
        <v>2.1150000000000002</v>
      </c>
      <c r="G14" s="18">
        <v>16.012499999999999</v>
      </c>
      <c r="H14" s="9"/>
      <c r="I14" s="18">
        <f>AVERAGE(C14:G14)</f>
        <v>9.0637499999999989</v>
      </c>
    </row>
    <row r="15" spans="2:12" x14ac:dyDescent="0.25">
      <c r="B15" s="21" t="s">
        <v>5</v>
      </c>
      <c r="C15" s="22"/>
      <c r="D15" s="22"/>
      <c r="E15" s="22"/>
      <c r="F15" s="22">
        <v>0</v>
      </c>
      <c r="G15" s="22">
        <v>0</v>
      </c>
      <c r="H15" s="9"/>
      <c r="I15" s="22"/>
    </row>
    <row r="16" spans="2:12" x14ac:dyDescent="0.25">
      <c r="B16" s="23" t="s">
        <v>6</v>
      </c>
      <c r="C16" s="22"/>
      <c r="D16" s="22"/>
      <c r="E16" s="22"/>
      <c r="F16" s="22">
        <v>2.1150000000000002</v>
      </c>
      <c r="G16" s="22">
        <v>16.012499999999999</v>
      </c>
      <c r="H16" s="9"/>
      <c r="I16" s="22"/>
    </row>
    <row r="17" spans="2:9" x14ac:dyDescent="0.25">
      <c r="B17" s="3"/>
      <c r="C17" s="3"/>
      <c r="D17" s="3"/>
      <c r="E17" s="3"/>
      <c r="F17" s="3"/>
      <c r="G17" s="3"/>
      <c r="I17" s="3"/>
    </row>
    <row r="18" spans="2:9" ht="15.75" x14ac:dyDescent="0.25">
      <c r="B18" s="24" t="s">
        <v>7</v>
      </c>
      <c r="C18" s="25">
        <f>C9+C10+C11+C14</f>
        <v>0</v>
      </c>
      <c r="D18" s="25">
        <f t="shared" ref="D18:G18" si="0">D9+D10+D11+D14</f>
        <v>0</v>
      </c>
      <c r="E18" s="25">
        <f t="shared" si="0"/>
        <v>0</v>
      </c>
      <c r="F18" s="25">
        <f>F9+F10+F11+F14</f>
        <v>33.115000000000002</v>
      </c>
      <c r="G18" s="25">
        <f t="shared" si="0"/>
        <v>505.01249999999999</v>
      </c>
      <c r="H18" s="9"/>
      <c r="I18" s="25">
        <f>AVERAGE(C18:G18)</f>
        <v>107.62549999999999</v>
      </c>
    </row>
    <row r="19" spans="2:9" x14ac:dyDescent="0.25">
      <c r="B19" s="3"/>
      <c r="C19" s="3"/>
      <c r="D19" s="3"/>
      <c r="E19" s="3"/>
      <c r="F19" s="3"/>
      <c r="G19" s="3"/>
      <c r="I19" s="3"/>
    </row>
    <row r="20" spans="2:9" x14ac:dyDescent="0.25">
      <c r="B20" s="15" t="s">
        <v>8</v>
      </c>
      <c r="C20" s="26"/>
      <c r="D20" s="26"/>
      <c r="E20" s="26"/>
      <c r="F20" s="26">
        <f>F18/F9</f>
        <v>0.27367768595041325</v>
      </c>
      <c r="G20" s="26">
        <f>G18/G9</f>
        <v>0.26044997421351213</v>
      </c>
      <c r="H20" s="10"/>
      <c r="I20" s="26">
        <f>AVERAGE(C20:G20)</f>
        <v>0.26706383008196266</v>
      </c>
    </row>
    <row r="23" spans="2:9" ht="21" customHeight="1" x14ac:dyDescent="0.35">
      <c r="B23" s="33" t="s">
        <v>21</v>
      </c>
      <c r="C23" s="33"/>
      <c r="D23" s="33"/>
      <c r="E23" s="33"/>
      <c r="F23" s="33"/>
      <c r="G23" s="33"/>
      <c r="I23" s="31" t="s">
        <v>0</v>
      </c>
    </row>
    <row r="24" spans="2:9" x14ac:dyDescent="0.25">
      <c r="B24" s="13"/>
      <c r="C24" s="14">
        <f>C8</f>
        <v>2013</v>
      </c>
      <c r="D24" s="14">
        <f t="shared" ref="D24:G24" si="1">D8</f>
        <v>2014</v>
      </c>
      <c r="E24" s="14">
        <f t="shared" si="1"/>
        <v>2015</v>
      </c>
      <c r="F24" s="14">
        <f t="shared" si="1"/>
        <v>2016</v>
      </c>
      <c r="G24" s="14">
        <f t="shared" si="1"/>
        <v>2017</v>
      </c>
      <c r="I24" s="32"/>
    </row>
    <row r="25" spans="2:9" x14ac:dyDescent="0.25">
      <c r="B25" s="15" t="s">
        <v>20</v>
      </c>
      <c r="C25" s="27"/>
      <c r="D25" s="27"/>
      <c r="E25" s="27"/>
      <c r="F25" s="27">
        <f>-(F10/F9)</f>
        <v>0.60330578512396693</v>
      </c>
      <c r="G25" s="27">
        <f>-(G10/G9)</f>
        <v>0.73904074265085096</v>
      </c>
      <c r="H25" s="9"/>
      <c r="I25" s="27">
        <f>AVERAGE(C25:G25)</f>
        <v>0.67117326388740894</v>
      </c>
    </row>
    <row r="26" spans="2:9" x14ac:dyDescent="0.25">
      <c r="B26" s="17" t="s">
        <v>22</v>
      </c>
      <c r="C26" s="28"/>
      <c r="D26" s="28"/>
      <c r="E26" s="28"/>
      <c r="F26" s="28">
        <f>-(F11/F9)</f>
        <v>0.14049586776859505</v>
      </c>
      <c r="G26" s="28">
        <f>-(G11/G9)</f>
        <v>8.7674058793192362E-3</v>
      </c>
      <c r="H26" s="9"/>
      <c r="I26" s="28">
        <f>AVERAGE(C26:G26)</f>
        <v>7.463163682395714E-2</v>
      </c>
    </row>
    <row r="27" spans="2:9" x14ac:dyDescent="0.25">
      <c r="B27" s="15" t="s">
        <v>23</v>
      </c>
      <c r="C27" s="27"/>
      <c r="D27" s="27"/>
      <c r="E27" s="27"/>
      <c r="F27" s="27">
        <f t="shared" ref="F27" si="2">F25+F26</f>
        <v>0.74380165289256195</v>
      </c>
      <c r="G27" s="27">
        <f>G25+G26</f>
        <v>0.74780814853017019</v>
      </c>
      <c r="H27" s="9"/>
      <c r="I27" s="27">
        <f>AVERAGE(C27:G27)</f>
        <v>0.74580490071136607</v>
      </c>
    </row>
  </sheetData>
  <sheetProtection algorithmName="SHA-512" hashValue="EHAF5j+FsBLxMJE8ijYia8fDUSwO95pjmKjbP0kg4DV6pUwRMMk8iccD7h0Y5uPPj+PCRQ+D7iP7ylwbtEqNUA==" saltValue="gt8NeezU65wMm3I0VLzkpg==" spinCount="100000" sheet="1" objects="1" scenarios="1"/>
  <mergeCells count="4">
    <mergeCell ref="B7:G7"/>
    <mergeCell ref="I7:I8"/>
    <mergeCell ref="B23:G23"/>
    <mergeCell ref="I23:I24"/>
  </mergeCells>
  <pageMargins left="0.70866141732283472" right="0.70866141732283472" top="0.74803149606299213" bottom="0.74803149606299213" header="0.31496062992125984" footer="0.31496062992125984"/>
  <pageSetup paperSize="9" scale="76" orientation="landscape" verticalDpi="0" r:id="rId1"/>
  <headerFooter>
    <oddHeader>&amp;L&amp;"-,Bold"&amp;14&amp;K002060FINANSSIVALVONTA
FINANSINSPEKTIONEN
&amp;R&amp;"-,Bold"&amp;14&amp;A</oddHead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3:I27"/>
  <sheetViews>
    <sheetView zoomScale="85" zoomScaleNormal="85" workbookViewId="0"/>
  </sheetViews>
  <sheetFormatPr defaultColWidth="9.140625" defaultRowHeight="15" x14ac:dyDescent="0.25"/>
  <cols>
    <col min="1" max="1" width="17.140625" style="1" customWidth="1"/>
    <col min="2" max="2" width="40" style="1" customWidth="1"/>
    <col min="3" max="3" width="12.140625" style="1" bestFit="1" customWidth="1"/>
    <col min="4" max="4" width="13" style="1" bestFit="1" customWidth="1"/>
    <col min="5" max="5" width="12.5703125" style="1" bestFit="1" customWidth="1"/>
    <col min="6" max="7" width="13" style="1" bestFit="1" customWidth="1"/>
    <col min="8" max="8" width="10.5703125" style="1" bestFit="1" customWidth="1"/>
    <col min="9" max="9" width="13" style="1" bestFit="1" customWidth="1"/>
    <col min="10" max="16384" width="9.140625" style="1"/>
  </cols>
  <sheetData>
    <row r="3" spans="2:9" x14ac:dyDescent="0.25">
      <c r="B3" s="12" t="s">
        <v>11</v>
      </c>
      <c r="C3" s="12"/>
      <c r="D3" s="12"/>
      <c r="E3" s="12"/>
      <c r="F3" s="12"/>
      <c r="G3" s="12"/>
      <c r="H3" s="12"/>
      <c r="I3" s="12"/>
    </row>
    <row r="7" spans="2:9" ht="21" customHeight="1" x14ac:dyDescent="0.35">
      <c r="B7" s="33" t="s">
        <v>36</v>
      </c>
      <c r="C7" s="33"/>
      <c r="D7" s="33"/>
      <c r="E7" s="33"/>
      <c r="F7" s="33"/>
      <c r="G7" s="33"/>
      <c r="I7" s="31" t="s">
        <v>0</v>
      </c>
    </row>
    <row r="8" spans="2:9" x14ac:dyDescent="0.25">
      <c r="B8" s="13" t="s">
        <v>24</v>
      </c>
      <c r="C8" s="14">
        <v>2013</v>
      </c>
      <c r="D8" s="14">
        <v>2014</v>
      </c>
      <c r="E8" s="14">
        <v>2015</v>
      </c>
      <c r="F8" s="14">
        <v>2016</v>
      </c>
      <c r="G8" s="14">
        <v>2017</v>
      </c>
      <c r="I8" s="32"/>
    </row>
    <row r="9" spans="2:9" x14ac:dyDescent="0.25">
      <c r="B9" s="15" t="s">
        <v>1</v>
      </c>
      <c r="C9" s="16">
        <v>2367.98892177263</v>
      </c>
      <c r="D9" s="16">
        <v>2803.2850056879702</v>
      </c>
      <c r="E9" s="16">
        <v>2069.6462454502598</v>
      </c>
      <c r="F9" s="16">
        <v>3052.7146400000001</v>
      </c>
      <c r="G9" s="16">
        <v>2411.14851</v>
      </c>
      <c r="H9" s="9"/>
      <c r="I9" s="16">
        <f>AVERAGE(C9:G9)</f>
        <v>2540.9566645821715</v>
      </c>
    </row>
    <row r="10" spans="2:9" x14ac:dyDescent="0.25">
      <c r="B10" s="17" t="s">
        <v>2</v>
      </c>
      <c r="C10" s="18">
        <v>-2188.8441595999998</v>
      </c>
      <c r="D10" s="18">
        <v>-3318.3170833999998</v>
      </c>
      <c r="E10" s="18">
        <v>-3859.0123200000003</v>
      </c>
      <c r="F10" s="18">
        <v>-4847.0943100000004</v>
      </c>
      <c r="G10" s="18">
        <v>-1126.4863799999998</v>
      </c>
      <c r="H10" s="9"/>
      <c r="I10" s="18">
        <f>AVERAGE(C10:G10)</f>
        <v>-3067.9508506000002</v>
      </c>
    </row>
    <row r="11" spans="2:9" x14ac:dyDescent="0.25">
      <c r="B11" s="15" t="s">
        <v>3</v>
      </c>
      <c r="C11" s="16">
        <v>-702.05162457911899</v>
      </c>
      <c r="D11" s="16">
        <v>-734.39717810309696</v>
      </c>
      <c r="E11" s="16">
        <v>-1184.01088415</v>
      </c>
      <c r="F11" s="16">
        <v>-1090.45073</v>
      </c>
      <c r="G11" s="16">
        <v>-1014.6617039</v>
      </c>
      <c r="H11" s="9"/>
      <c r="I11" s="16">
        <f>AVERAGE(C11:G11)</f>
        <v>-945.11442414644318</v>
      </c>
    </row>
    <row r="12" spans="2:9" x14ac:dyDescent="0.25">
      <c r="B12" s="19" t="s">
        <v>29</v>
      </c>
      <c r="C12" s="20">
        <v>-522.90686240648893</v>
      </c>
      <c r="D12" s="20">
        <v>-1249.4292558151267</v>
      </c>
      <c r="E12" s="20">
        <v>-2973.3769586997405</v>
      </c>
      <c r="F12" s="20">
        <v>-2884.8304000000003</v>
      </c>
      <c r="G12" s="20">
        <v>270.00042609999991</v>
      </c>
      <c r="H12" s="9"/>
      <c r="I12" s="16">
        <f>AVERAGE(C12:G12)</f>
        <v>-1472.1086101642716</v>
      </c>
    </row>
    <row r="13" spans="2:9" x14ac:dyDescent="0.25">
      <c r="B13" s="15"/>
      <c r="C13" s="16"/>
      <c r="D13" s="16"/>
      <c r="E13" s="16"/>
      <c r="F13" s="16"/>
      <c r="G13" s="16"/>
      <c r="H13" s="9"/>
      <c r="I13" s="16"/>
    </row>
    <row r="14" spans="2:9" x14ac:dyDescent="0.25">
      <c r="B14" s="17" t="s">
        <v>4</v>
      </c>
      <c r="C14" s="18">
        <v>680.35445353834461</v>
      </c>
      <c r="D14" s="18">
        <v>1129.2381242118624</v>
      </c>
      <c r="E14" s="18">
        <v>812.79966062031053</v>
      </c>
      <c r="F14" s="18">
        <v>637.79319638137702</v>
      </c>
      <c r="G14" s="18">
        <v>690.02401968559627</v>
      </c>
      <c r="H14" s="9"/>
      <c r="I14" s="18">
        <f>AVERAGE(C14:G14)</f>
        <v>790.0418908874982</v>
      </c>
    </row>
    <row r="15" spans="2:9" x14ac:dyDescent="0.25">
      <c r="B15" s="21" t="s">
        <v>5</v>
      </c>
      <c r="C15" s="22">
        <v>289.937613</v>
      </c>
      <c r="D15" s="22">
        <v>294.16323299999999</v>
      </c>
      <c r="E15" s="22">
        <v>268.06804199999993</v>
      </c>
      <c r="F15" s="22">
        <v>228.94006590000001</v>
      </c>
      <c r="G15" s="22">
        <v>208.85303600000003</v>
      </c>
      <c r="H15" s="9"/>
      <c r="I15" s="22"/>
    </row>
    <row r="16" spans="2:9" x14ac:dyDescent="0.25">
      <c r="B16" s="23" t="s">
        <v>6</v>
      </c>
      <c r="C16" s="22">
        <v>390.41684053834456</v>
      </c>
      <c r="D16" s="22">
        <v>835.07489121186245</v>
      </c>
      <c r="E16" s="22">
        <v>544.73161862031066</v>
      </c>
      <c r="F16" s="22">
        <v>408.85313048137704</v>
      </c>
      <c r="G16" s="22">
        <v>461.08395378559618</v>
      </c>
      <c r="H16" s="9"/>
      <c r="I16" s="22"/>
    </row>
    <row r="17" spans="2:9" x14ac:dyDescent="0.25">
      <c r="B17" s="3"/>
      <c r="C17" s="3"/>
      <c r="D17" s="3"/>
      <c r="E17" s="3"/>
      <c r="F17" s="3"/>
      <c r="G17" s="3"/>
      <c r="I17" s="3"/>
    </row>
    <row r="18" spans="2:9" ht="15.75" x14ac:dyDescent="0.25">
      <c r="B18" s="24" t="s">
        <v>7</v>
      </c>
      <c r="C18" s="25">
        <f>C9+C10+C11+C14</f>
        <v>157.4475911318558</v>
      </c>
      <c r="D18" s="25">
        <f t="shared" ref="D18:G18" si="0">D9+D10+D11+D14</f>
        <v>-120.19113160326401</v>
      </c>
      <c r="E18" s="25">
        <f t="shared" si="0"/>
        <v>-2160.57729807943</v>
      </c>
      <c r="F18" s="25">
        <f t="shared" si="0"/>
        <v>-2247.0372036186232</v>
      </c>
      <c r="G18" s="25">
        <f t="shared" si="0"/>
        <v>960.02444578559641</v>
      </c>
      <c r="H18" s="9"/>
      <c r="I18" s="25">
        <f>AVERAGE(C18:G18)</f>
        <v>-682.06671927677303</v>
      </c>
    </row>
    <row r="19" spans="2:9" x14ac:dyDescent="0.25">
      <c r="B19" s="3"/>
      <c r="C19" s="3"/>
      <c r="D19" s="3"/>
      <c r="E19" s="3"/>
      <c r="F19" s="3"/>
      <c r="G19" s="3"/>
      <c r="I19" s="3"/>
    </row>
    <row r="20" spans="2:9" x14ac:dyDescent="0.25">
      <c r="B20" s="15" t="s">
        <v>8</v>
      </c>
      <c r="C20" s="26">
        <f>C18/C9</f>
        <v>6.649000326149905E-2</v>
      </c>
      <c r="D20" s="26">
        <f>D18/D9</f>
        <v>-4.2875102374318595E-2</v>
      </c>
      <c r="E20" s="26">
        <f>E18/E9</f>
        <v>-1.0439355531550696</v>
      </c>
      <c r="F20" s="26">
        <f>F18/F9</f>
        <v>-0.73607836585034458</v>
      </c>
      <c r="G20" s="26">
        <f>G18/G9</f>
        <v>0.39816064493911923</v>
      </c>
      <c r="H20" s="10"/>
      <c r="I20" s="26">
        <f>AVERAGE(C20:G20)</f>
        <v>-0.27164767463582284</v>
      </c>
    </row>
    <row r="23" spans="2:9" ht="21" customHeight="1" x14ac:dyDescent="0.35">
      <c r="B23" s="33" t="s">
        <v>21</v>
      </c>
      <c r="C23" s="33"/>
      <c r="D23" s="33"/>
      <c r="E23" s="33"/>
      <c r="F23" s="33"/>
      <c r="G23" s="33"/>
      <c r="I23" s="31" t="s">
        <v>0</v>
      </c>
    </row>
    <row r="24" spans="2:9" x14ac:dyDescent="0.25">
      <c r="B24" s="13"/>
      <c r="C24" s="14">
        <f>C8</f>
        <v>2013</v>
      </c>
      <c r="D24" s="14">
        <f t="shared" ref="D24:G24" si="1">D8</f>
        <v>2014</v>
      </c>
      <c r="E24" s="14">
        <f t="shared" si="1"/>
        <v>2015</v>
      </c>
      <c r="F24" s="14">
        <f t="shared" si="1"/>
        <v>2016</v>
      </c>
      <c r="G24" s="14">
        <f t="shared" si="1"/>
        <v>2017</v>
      </c>
      <c r="I24" s="32"/>
    </row>
    <row r="25" spans="2:9" x14ac:dyDescent="0.25">
      <c r="B25" s="15" t="s">
        <v>20</v>
      </c>
      <c r="C25" s="27">
        <f>-(C10/C9)</f>
        <v>0.92434729718307718</v>
      </c>
      <c r="D25" s="27">
        <f>-(D10/D9)</f>
        <v>1.1837244791974453</v>
      </c>
      <c r="E25" s="27">
        <f>-(E10/E9)</f>
        <v>1.8645758078141788</v>
      </c>
      <c r="F25" s="27">
        <f>-(F10/F9)</f>
        <v>1.5877980360457145</v>
      </c>
      <c r="G25" s="27">
        <f>-(G10/G9)</f>
        <v>0.46719908596588261</v>
      </c>
      <c r="H25" s="9"/>
      <c r="I25" s="27">
        <f>AVERAGE(C25:G25)</f>
        <v>1.2055289412412595</v>
      </c>
    </row>
    <row r="26" spans="2:9" x14ac:dyDescent="0.25">
      <c r="B26" s="17" t="s">
        <v>22</v>
      </c>
      <c r="C26" s="28">
        <f>-(C11/C9)</f>
        <v>0.29647589062772173</v>
      </c>
      <c r="D26" s="28">
        <f>-(D11/D9)</f>
        <v>0.26197735036322656</v>
      </c>
      <c r="E26" s="28">
        <f>-(E11/E9)</f>
        <v>0.5720837011411164</v>
      </c>
      <c r="F26" s="28">
        <f>-(F11/F9)</f>
        <v>0.35720689897172964</v>
      </c>
      <c r="G26" s="28">
        <f>-(G11/G9)</f>
        <v>0.42082090741892958</v>
      </c>
      <c r="H26" s="9"/>
      <c r="I26" s="28">
        <f>AVERAGE(C26:G26)</f>
        <v>0.38171294970454472</v>
      </c>
    </row>
    <row r="27" spans="2:9" x14ac:dyDescent="0.25">
      <c r="B27" s="15" t="s">
        <v>23</v>
      </c>
      <c r="C27" s="27">
        <f>C25+C26</f>
        <v>1.2208231878107989</v>
      </c>
      <c r="D27" s="27">
        <f t="shared" ref="D27:G27" si="2">D25+D26</f>
        <v>1.4457018295606718</v>
      </c>
      <c r="E27" s="27">
        <f t="shared" si="2"/>
        <v>2.4366595089552954</v>
      </c>
      <c r="F27" s="27">
        <f t="shared" si="2"/>
        <v>1.9450049350174441</v>
      </c>
      <c r="G27" s="27">
        <f t="shared" si="2"/>
        <v>0.88801999338481219</v>
      </c>
      <c r="H27" s="9"/>
      <c r="I27" s="27">
        <f>AVERAGE(C27:G27)</f>
        <v>1.5872418909458044</v>
      </c>
    </row>
  </sheetData>
  <sheetProtection algorithmName="SHA-512" hashValue="zFYUUHdbPjjml8C56aByACvDQdGKcrSzOQIVDDCJvNhcgQJ4xldDgRWAw7fzTGZxf/DF6M70gVJyJq+Luvj3aw==" saltValue="1iWbZPcCDHP74/o+pEOfyQ==" spinCount="100000" sheet="1" objects="1" scenarios="1"/>
  <mergeCells count="4">
    <mergeCell ref="B7:G7"/>
    <mergeCell ref="I7:I8"/>
    <mergeCell ref="B23:G23"/>
    <mergeCell ref="I23:I24"/>
  </mergeCells>
  <pageMargins left="0.70866141732283472" right="0.70866141732283472" top="0.74803149606299213" bottom="0.74803149606299213" header="0.31496062992125984" footer="0.31496062992125984"/>
  <pageSetup paperSize="9" scale="90" orientation="landscape" verticalDpi="0" r:id="rId1"/>
  <headerFooter>
    <oddHeader>&amp;L&amp;"-,Bold"&amp;14&amp;K002060FINANSSIVALVONTA
FINANSINSPEKTIONEN&amp;"-,Regular"&amp;11&amp;K01+000
&amp;R&amp;"-,Bold"&amp;14&amp;A</oddHead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3:I27"/>
  <sheetViews>
    <sheetView zoomScale="85" zoomScaleNormal="85" workbookViewId="0"/>
  </sheetViews>
  <sheetFormatPr defaultColWidth="9.140625" defaultRowHeight="15" x14ac:dyDescent="0.25"/>
  <cols>
    <col min="1" max="1" width="17.140625" style="1" customWidth="1"/>
    <col min="2" max="2" width="40" style="1" customWidth="1"/>
    <col min="3" max="3" width="12.140625" style="1" bestFit="1" customWidth="1"/>
    <col min="4" max="4" width="13" style="1" bestFit="1" customWidth="1"/>
    <col min="5" max="5" width="12.5703125" style="1" bestFit="1" customWidth="1"/>
    <col min="6" max="7" width="13" style="1" bestFit="1" customWidth="1"/>
    <col min="8" max="8" width="10.5703125" style="1" bestFit="1" customWidth="1"/>
    <col min="9" max="9" width="13" style="1" bestFit="1" customWidth="1"/>
    <col min="10" max="16384" width="9.140625" style="1"/>
  </cols>
  <sheetData>
    <row r="3" spans="2:9" x14ac:dyDescent="0.25">
      <c r="B3" s="12" t="s">
        <v>10</v>
      </c>
      <c r="C3" s="12"/>
      <c r="D3" s="12"/>
      <c r="E3" s="12"/>
      <c r="F3" s="12"/>
      <c r="G3" s="12"/>
      <c r="H3" s="12"/>
      <c r="I3" s="12"/>
    </row>
    <row r="7" spans="2:9" ht="21" customHeight="1" x14ac:dyDescent="0.35">
      <c r="B7" s="33" t="s">
        <v>36</v>
      </c>
      <c r="C7" s="33"/>
      <c r="D7" s="33"/>
      <c r="E7" s="33"/>
      <c r="F7" s="33"/>
      <c r="G7" s="33"/>
      <c r="I7" s="31" t="s">
        <v>0</v>
      </c>
    </row>
    <row r="8" spans="2:9" x14ac:dyDescent="0.25">
      <c r="B8" s="13" t="s">
        <v>24</v>
      </c>
      <c r="C8" s="14">
        <v>2013</v>
      </c>
      <c r="D8" s="14">
        <v>2014</v>
      </c>
      <c r="E8" s="14">
        <v>2015</v>
      </c>
      <c r="F8" s="14">
        <v>2016</v>
      </c>
      <c r="G8" s="14">
        <v>2017</v>
      </c>
      <c r="I8" s="32"/>
    </row>
    <row r="9" spans="2:9" x14ac:dyDescent="0.25">
      <c r="B9" s="15" t="s">
        <v>1</v>
      </c>
      <c r="C9" s="16">
        <v>766.18499999999995</v>
      </c>
      <c r="D9" s="16">
        <v>1175.425</v>
      </c>
      <c r="E9" s="16">
        <v>29</v>
      </c>
      <c r="F9" s="16">
        <v>1153</v>
      </c>
      <c r="G9" s="16">
        <v>1111</v>
      </c>
      <c r="H9" s="9"/>
      <c r="I9" s="16">
        <f>AVERAGE(C9:G9)</f>
        <v>846.92199999999991</v>
      </c>
    </row>
    <row r="10" spans="2:9" x14ac:dyDescent="0.25">
      <c r="B10" s="17" t="s">
        <v>2</v>
      </c>
      <c r="C10" s="18">
        <v>-791.28431</v>
      </c>
      <c r="D10" s="18">
        <v>-1685.2070000000001</v>
      </c>
      <c r="E10" s="18">
        <v>-1440</v>
      </c>
      <c r="F10" s="18">
        <v>-1679.5029999999999</v>
      </c>
      <c r="G10" s="18">
        <v>-16</v>
      </c>
      <c r="H10" s="9"/>
      <c r="I10" s="18">
        <f>AVERAGE(C10:G10)</f>
        <v>-1122.398862</v>
      </c>
    </row>
    <row r="11" spans="2:9" x14ac:dyDescent="0.25">
      <c r="B11" s="15" t="s">
        <v>3</v>
      </c>
      <c r="C11" s="16">
        <v>-387.82263999999998</v>
      </c>
      <c r="D11" s="16">
        <v>-464.625</v>
      </c>
      <c r="E11" s="16">
        <v>-559</v>
      </c>
      <c r="F11" s="16">
        <v>-535</v>
      </c>
      <c r="G11" s="16">
        <v>-521</v>
      </c>
      <c r="H11" s="9"/>
      <c r="I11" s="16">
        <f>AVERAGE(C11:G11)</f>
        <v>-493.48952799999995</v>
      </c>
    </row>
    <row r="12" spans="2:9" x14ac:dyDescent="0.25">
      <c r="B12" s="19" t="s">
        <v>29</v>
      </c>
      <c r="C12" s="20">
        <v>-412.92195000000004</v>
      </c>
      <c r="D12" s="20">
        <v>-974.40700000000004</v>
      </c>
      <c r="E12" s="20">
        <v>-1970</v>
      </c>
      <c r="F12" s="20">
        <v>-1061.5029999999999</v>
      </c>
      <c r="G12" s="20">
        <v>574</v>
      </c>
      <c r="H12" s="9"/>
      <c r="I12" s="16">
        <f>AVERAGE(C12:G12)</f>
        <v>-768.96638999999993</v>
      </c>
    </row>
    <row r="13" spans="2:9" x14ac:dyDescent="0.25">
      <c r="B13" s="15"/>
      <c r="C13" s="16"/>
      <c r="D13" s="16"/>
      <c r="E13" s="16"/>
      <c r="F13" s="16"/>
      <c r="G13" s="16"/>
      <c r="H13" s="9"/>
      <c r="I13" s="16"/>
    </row>
    <row r="14" spans="2:9" x14ac:dyDescent="0.25">
      <c r="B14" s="17" t="s">
        <v>4</v>
      </c>
      <c r="C14" s="18">
        <v>750.57377118599993</v>
      </c>
      <c r="D14" s="18">
        <v>702.68791039999996</v>
      </c>
      <c r="E14" s="18">
        <v>538.47930325000004</v>
      </c>
      <c r="F14" s="18">
        <v>534.0127</v>
      </c>
      <c r="G14" s="18">
        <v>621.43200000000013</v>
      </c>
      <c r="H14" s="9"/>
      <c r="I14" s="18">
        <f>AVERAGE(C14:G14)</f>
        <v>629.43713696719999</v>
      </c>
    </row>
    <row r="15" spans="2:9" x14ac:dyDescent="0.25">
      <c r="B15" s="21" t="s">
        <v>5</v>
      </c>
      <c r="C15" s="22">
        <v>173.15</v>
      </c>
      <c r="D15" s="22">
        <v>170.64</v>
      </c>
      <c r="E15" s="22">
        <v>180</v>
      </c>
      <c r="F15" s="22">
        <v>183</v>
      </c>
      <c r="G15" s="22">
        <v>192</v>
      </c>
      <c r="H15" s="9"/>
      <c r="I15" s="22"/>
    </row>
    <row r="16" spans="2:9" x14ac:dyDescent="0.25">
      <c r="B16" s="23" t="s">
        <v>6</v>
      </c>
      <c r="C16" s="22">
        <v>577.42377118599995</v>
      </c>
      <c r="D16" s="22">
        <v>532.04791039999998</v>
      </c>
      <c r="E16" s="22">
        <v>358.47930324999999</v>
      </c>
      <c r="F16" s="22">
        <v>351.01269999999994</v>
      </c>
      <c r="G16" s="22">
        <v>438.43200000000013</v>
      </c>
      <c r="H16" s="9"/>
      <c r="I16" s="22"/>
    </row>
    <row r="17" spans="2:9" x14ac:dyDescent="0.25">
      <c r="B17" s="3"/>
      <c r="C17" s="3"/>
      <c r="D17" s="3"/>
      <c r="E17" s="3"/>
      <c r="F17" s="3"/>
      <c r="G17" s="3"/>
      <c r="I17" s="3"/>
    </row>
    <row r="18" spans="2:9" ht="15.75" x14ac:dyDescent="0.25">
      <c r="B18" s="24" t="s">
        <v>7</v>
      </c>
      <c r="C18" s="25">
        <f>C9+C10+C11+C14</f>
        <v>337.65182118599989</v>
      </c>
      <c r="D18" s="25">
        <f t="shared" ref="D18:G18" si="0">D9+D10+D11+D14</f>
        <v>-271.71908960000019</v>
      </c>
      <c r="E18" s="25">
        <f t="shared" si="0"/>
        <v>-1431.5206967499998</v>
      </c>
      <c r="F18" s="25">
        <f t="shared" si="0"/>
        <v>-527.49029999999993</v>
      </c>
      <c r="G18" s="25">
        <f t="shared" si="0"/>
        <v>1195.4320000000002</v>
      </c>
      <c r="H18" s="9"/>
      <c r="I18" s="25">
        <f>AVERAGE(C18:G18)</f>
        <v>-139.5292530328</v>
      </c>
    </row>
    <row r="19" spans="2:9" x14ac:dyDescent="0.25">
      <c r="B19" s="3"/>
      <c r="C19" s="3"/>
      <c r="D19" s="3"/>
      <c r="E19" s="3"/>
      <c r="F19" s="3"/>
      <c r="G19" s="3"/>
      <c r="I19" s="3"/>
    </row>
    <row r="20" spans="2:9" x14ac:dyDescent="0.25">
      <c r="B20" s="15" t="s">
        <v>8</v>
      </c>
      <c r="C20" s="26">
        <f>C18/C9</f>
        <v>0.44069228865874421</v>
      </c>
      <c r="D20" s="26">
        <f>D18/D9</f>
        <v>-0.23116667554288892</v>
      </c>
      <c r="E20" s="26">
        <f>E18/E9</f>
        <v>-49.362782646551722</v>
      </c>
      <c r="F20" s="26">
        <f>F18/F9</f>
        <v>-0.45749375542064175</v>
      </c>
      <c r="G20" s="26">
        <f>G18/G9</f>
        <v>1.0759963996399642</v>
      </c>
      <c r="H20" s="10"/>
      <c r="I20" s="26">
        <f>AVERAGE(C20:G20)</f>
        <v>-9.7069508778433082</v>
      </c>
    </row>
    <row r="23" spans="2:9" ht="21" customHeight="1" x14ac:dyDescent="0.35">
      <c r="B23" s="33" t="s">
        <v>21</v>
      </c>
      <c r="C23" s="33"/>
      <c r="D23" s="33"/>
      <c r="E23" s="33"/>
      <c r="F23" s="33"/>
      <c r="G23" s="33"/>
      <c r="I23" s="31" t="s">
        <v>0</v>
      </c>
    </row>
    <row r="24" spans="2:9" x14ac:dyDescent="0.25">
      <c r="B24" s="13"/>
      <c r="C24" s="14">
        <f>C8</f>
        <v>2013</v>
      </c>
      <c r="D24" s="14">
        <f t="shared" ref="D24:G24" si="1">D8</f>
        <v>2014</v>
      </c>
      <c r="E24" s="14">
        <f t="shared" si="1"/>
        <v>2015</v>
      </c>
      <c r="F24" s="14">
        <f t="shared" si="1"/>
        <v>2016</v>
      </c>
      <c r="G24" s="14">
        <f t="shared" si="1"/>
        <v>2017</v>
      </c>
      <c r="I24" s="32"/>
    </row>
    <row r="25" spans="2:9" x14ac:dyDescent="0.25">
      <c r="B25" s="15" t="s">
        <v>20</v>
      </c>
      <c r="C25" s="27">
        <f>-(C10/C9)</f>
        <v>1.0327588115141906</v>
      </c>
      <c r="D25" s="27">
        <f>-(D10/D9)</f>
        <v>1.4337001510092096</v>
      </c>
      <c r="E25" s="27">
        <f>-(E10/E9)</f>
        <v>49.655172413793103</v>
      </c>
      <c r="F25" s="27">
        <f>-(F10/F9)</f>
        <v>1.4566374674761491</v>
      </c>
      <c r="G25" s="27">
        <f>-(G10/G9)</f>
        <v>1.4401440144014401E-2</v>
      </c>
      <c r="H25" s="9"/>
      <c r="I25" s="27">
        <f>AVERAGE(C25:G25)</f>
        <v>10.718534056787332</v>
      </c>
    </row>
    <row r="26" spans="2:9" x14ac:dyDescent="0.25">
      <c r="B26" s="17" t="s">
        <v>22</v>
      </c>
      <c r="C26" s="28">
        <f>-(C11/C9)</f>
        <v>0.50617362647402386</v>
      </c>
      <c r="D26" s="28">
        <f>-(D11/D9)</f>
        <v>0.39528255737286516</v>
      </c>
      <c r="E26" s="28">
        <f>-(E11/E9)</f>
        <v>19.275862068965516</v>
      </c>
      <c r="F26" s="28">
        <f>-(F11/F9)</f>
        <v>0.46400693842150909</v>
      </c>
      <c r="G26" s="28">
        <f>-(G11/G9)</f>
        <v>0.46894689468946893</v>
      </c>
      <c r="H26" s="9"/>
      <c r="I26" s="28">
        <f>AVERAGE(C26:G26)</f>
        <v>4.222054417184677</v>
      </c>
    </row>
    <row r="27" spans="2:9" x14ac:dyDescent="0.25">
      <c r="B27" s="15" t="s">
        <v>23</v>
      </c>
      <c r="C27" s="27">
        <f>C25+C26</f>
        <v>1.5389324379882146</v>
      </c>
      <c r="D27" s="27">
        <f t="shared" ref="D27:G27" si="2">D25+D26</f>
        <v>1.8289827083820747</v>
      </c>
      <c r="E27" s="27">
        <f t="shared" si="2"/>
        <v>68.931034482758619</v>
      </c>
      <c r="F27" s="27">
        <f t="shared" si="2"/>
        <v>1.9206444058976582</v>
      </c>
      <c r="G27" s="27">
        <f t="shared" si="2"/>
        <v>0.48334833483348333</v>
      </c>
      <c r="H27" s="9"/>
      <c r="I27" s="27">
        <f>AVERAGE(C27:G27)</f>
        <v>14.94058847397201</v>
      </c>
    </row>
  </sheetData>
  <sheetProtection algorithmName="SHA-512" hashValue="+hDm/X5kePPDJeIB9s6SwrJZtV6tk0OtKxRc7WulZqcO1HRbDEh5yO1IPKsPT1RXTrHKxDWxDdSh+/QHT8KCFA==" saltValue="IsDsLtuS3QycwZYvSWcGvA==" spinCount="100000" sheet="1" objects="1" scenarios="1"/>
  <mergeCells count="4">
    <mergeCell ref="B7:G7"/>
    <mergeCell ref="I7:I8"/>
    <mergeCell ref="B23:G23"/>
    <mergeCell ref="I23:I24"/>
  </mergeCells>
  <pageMargins left="0.70866141732283472" right="0.70866141732283472" top="0.74803149606299213" bottom="0.74803149606299213" header="0.31496062992125984" footer="0.31496062992125984"/>
  <pageSetup paperSize="9" scale="90" orientation="landscape" verticalDpi="0" r:id="rId1"/>
  <headerFooter>
    <oddHeader>&amp;L&amp;"-,Bold"&amp;14&amp;K002060FINANSSIVALVONTA
FINANSINSPEKTIONEN&amp;"-,Regular"&amp;11&amp;K01+000
&amp;R&amp;"-,Bold"&amp;14&amp;A</oddHead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3:I27"/>
  <sheetViews>
    <sheetView zoomScale="85" zoomScaleNormal="85" workbookViewId="0"/>
  </sheetViews>
  <sheetFormatPr defaultColWidth="9.140625" defaultRowHeight="15" x14ac:dyDescent="0.25"/>
  <cols>
    <col min="1" max="1" width="17.140625" style="1" customWidth="1"/>
    <col min="2" max="2" width="40" style="1" customWidth="1"/>
    <col min="3" max="3" width="12.140625" style="1" bestFit="1" customWidth="1"/>
    <col min="4" max="4" width="13" style="1" bestFit="1" customWidth="1"/>
    <col min="5" max="5" width="12.5703125" style="1" bestFit="1" customWidth="1"/>
    <col min="6" max="7" width="13" style="1" bestFit="1" customWidth="1"/>
    <col min="8" max="8" width="10.5703125" style="1" bestFit="1" customWidth="1"/>
    <col min="9" max="9" width="13" style="1" bestFit="1" customWidth="1"/>
    <col min="10" max="16384" width="9.140625" style="1"/>
  </cols>
  <sheetData>
    <row r="3" spans="2:9" x14ac:dyDescent="0.25">
      <c r="B3" s="12" t="s">
        <v>30</v>
      </c>
      <c r="C3" s="12"/>
      <c r="D3" s="12"/>
      <c r="E3" s="12"/>
      <c r="F3" s="12"/>
      <c r="G3" s="12"/>
      <c r="H3" s="12"/>
      <c r="I3" s="12"/>
    </row>
    <row r="7" spans="2:9" ht="21" customHeight="1" x14ac:dyDescent="0.35">
      <c r="B7" s="33" t="s">
        <v>36</v>
      </c>
      <c r="C7" s="33"/>
      <c r="D7" s="33"/>
      <c r="E7" s="33"/>
      <c r="F7" s="33"/>
      <c r="G7" s="33"/>
      <c r="I7" s="31" t="s">
        <v>0</v>
      </c>
    </row>
    <row r="8" spans="2:9" x14ac:dyDescent="0.25">
      <c r="B8" s="13" t="s">
        <v>24</v>
      </c>
      <c r="C8" s="14">
        <v>2013</v>
      </c>
      <c r="D8" s="14">
        <v>2014</v>
      </c>
      <c r="E8" s="14">
        <v>2015</v>
      </c>
      <c r="F8" s="14">
        <v>2016</v>
      </c>
      <c r="G8" s="14">
        <v>2017</v>
      </c>
      <c r="I8" s="32"/>
    </row>
    <row r="9" spans="2:9" x14ac:dyDescent="0.25">
      <c r="B9" s="15" t="s">
        <v>1</v>
      </c>
      <c r="C9" s="16">
        <v>2980.05987</v>
      </c>
      <c r="D9" s="16">
        <v>2906.1151810000001</v>
      </c>
      <c r="E9" s="16">
        <v>2772</v>
      </c>
      <c r="F9" s="16">
        <v>2821</v>
      </c>
      <c r="G9" s="16">
        <v>2792</v>
      </c>
      <c r="H9" s="9"/>
      <c r="I9" s="16">
        <f>AVERAGE(C9:G9)</f>
        <v>2854.2350102</v>
      </c>
    </row>
    <row r="10" spans="2:9" x14ac:dyDescent="0.25">
      <c r="B10" s="17" t="s">
        <v>2</v>
      </c>
      <c r="C10" s="18">
        <v>-2232.93066</v>
      </c>
      <c r="D10" s="18">
        <v>-1354.5789000000002</v>
      </c>
      <c r="E10" s="18">
        <v>-2425</v>
      </c>
      <c r="F10" s="18">
        <v>-2975</v>
      </c>
      <c r="G10" s="18">
        <v>-2606</v>
      </c>
      <c r="H10" s="9"/>
      <c r="I10" s="18">
        <f>AVERAGE(C10:G10)</f>
        <v>-2318.701912</v>
      </c>
    </row>
    <row r="11" spans="2:9" x14ac:dyDescent="0.25">
      <c r="B11" s="15" t="s">
        <v>3</v>
      </c>
      <c r="C11" s="16">
        <v>-421.54750000000001</v>
      </c>
      <c r="D11" s="16">
        <v>-443.21643999999998</v>
      </c>
      <c r="E11" s="16">
        <v>-547</v>
      </c>
      <c r="F11" s="16">
        <v>-496</v>
      </c>
      <c r="G11" s="16">
        <v>-359</v>
      </c>
      <c r="H11" s="9"/>
      <c r="I11" s="16">
        <f>AVERAGE(C11:G11)</f>
        <v>-453.35278799999998</v>
      </c>
    </row>
    <row r="12" spans="2:9" x14ac:dyDescent="0.25">
      <c r="B12" s="19" t="s">
        <v>29</v>
      </c>
      <c r="C12" s="20">
        <v>325.58170999999999</v>
      </c>
      <c r="D12" s="20">
        <v>1108.3198410000002</v>
      </c>
      <c r="E12" s="20">
        <v>-200</v>
      </c>
      <c r="F12" s="20">
        <v>-650</v>
      </c>
      <c r="G12" s="20">
        <v>-173</v>
      </c>
      <c r="H12" s="9"/>
      <c r="I12" s="16">
        <f>AVERAGE(C12:G12)</f>
        <v>82.180310200000037</v>
      </c>
    </row>
    <row r="13" spans="2:9" x14ac:dyDescent="0.25">
      <c r="B13" s="15"/>
      <c r="C13" s="16"/>
      <c r="D13" s="16"/>
      <c r="E13" s="16"/>
      <c r="F13" s="16"/>
      <c r="G13" s="16"/>
      <c r="H13" s="9"/>
      <c r="I13" s="16"/>
    </row>
    <row r="14" spans="2:9" x14ac:dyDescent="0.25">
      <c r="B14" s="17" t="s">
        <v>4</v>
      </c>
      <c r="C14" s="18">
        <v>1104.3488368850001</v>
      </c>
      <c r="D14" s="18">
        <v>1099.81506255915</v>
      </c>
      <c r="E14" s="18">
        <v>1353.9936770720001</v>
      </c>
      <c r="F14" s="18">
        <v>1446.93325</v>
      </c>
      <c r="G14" s="18">
        <v>588.73180000000002</v>
      </c>
      <c r="H14" s="9"/>
      <c r="I14" s="18">
        <f>AVERAGE(C14:G14)</f>
        <v>1118.7645253032301</v>
      </c>
    </row>
    <row r="15" spans="2:9" x14ac:dyDescent="0.25">
      <c r="B15" s="21" t="s">
        <v>5</v>
      </c>
      <c r="C15" s="22">
        <v>175.798</v>
      </c>
      <c r="D15" s="22">
        <v>184.02500000000001</v>
      </c>
      <c r="E15" s="22">
        <v>183</v>
      </c>
      <c r="F15" s="22">
        <v>183</v>
      </c>
      <c r="G15" s="22">
        <v>136</v>
      </c>
      <c r="H15" s="9"/>
      <c r="I15" s="22"/>
    </row>
    <row r="16" spans="2:9" x14ac:dyDescent="0.25">
      <c r="B16" s="23" t="s">
        <v>6</v>
      </c>
      <c r="C16" s="22">
        <v>928.55083688500008</v>
      </c>
      <c r="D16" s="22">
        <v>915.79006255914987</v>
      </c>
      <c r="E16" s="22">
        <v>1170.9936770720001</v>
      </c>
      <c r="F16" s="22">
        <v>1263.93325</v>
      </c>
      <c r="G16" s="22">
        <v>405.73180000000002</v>
      </c>
      <c r="H16" s="9"/>
      <c r="I16" s="22"/>
    </row>
    <row r="17" spans="2:9" x14ac:dyDescent="0.25">
      <c r="B17" s="3"/>
      <c r="C17" s="3"/>
      <c r="D17" s="3"/>
      <c r="E17" s="3"/>
      <c r="F17" s="3"/>
      <c r="G17" s="3"/>
      <c r="I17" s="3"/>
    </row>
    <row r="18" spans="2:9" ht="15.75" x14ac:dyDescent="0.25">
      <c r="B18" s="24" t="s">
        <v>7</v>
      </c>
      <c r="C18" s="25">
        <f>C9+C10+C11+C14</f>
        <v>1429.9305468850002</v>
      </c>
      <c r="D18" s="25">
        <f t="shared" ref="D18:G18" si="0">D9+D10+D11+D14</f>
        <v>2208.1349035591502</v>
      </c>
      <c r="E18" s="25">
        <f t="shared" si="0"/>
        <v>1153.9936770720001</v>
      </c>
      <c r="F18" s="25">
        <f t="shared" si="0"/>
        <v>796.93325000000004</v>
      </c>
      <c r="G18" s="25">
        <f t="shared" si="0"/>
        <v>415.73180000000002</v>
      </c>
      <c r="H18" s="9"/>
      <c r="I18" s="25">
        <f>AVERAGE(C18:G18)</f>
        <v>1200.9448355032303</v>
      </c>
    </row>
    <row r="19" spans="2:9" x14ac:dyDescent="0.25">
      <c r="B19" s="3"/>
      <c r="C19" s="3"/>
      <c r="D19" s="3"/>
      <c r="E19" s="3"/>
      <c r="F19" s="3"/>
      <c r="G19" s="3"/>
      <c r="I19" s="3"/>
    </row>
    <row r="20" spans="2:9" x14ac:dyDescent="0.25">
      <c r="B20" s="15" t="s">
        <v>8</v>
      </c>
      <c r="C20" s="26">
        <f>C18/C9</f>
        <v>0.47983282526635956</v>
      </c>
      <c r="D20" s="26">
        <f>D18/D9</f>
        <v>0.7598236016231561</v>
      </c>
      <c r="E20" s="26">
        <f>E18/E9</f>
        <v>0.41630363530735931</v>
      </c>
      <c r="F20" s="26">
        <f>F18/F9</f>
        <v>0.28250026586316912</v>
      </c>
      <c r="G20" s="26">
        <f>G18/G9</f>
        <v>0.14890107449856735</v>
      </c>
      <c r="H20" s="10"/>
      <c r="I20" s="26">
        <f>AVERAGE(C20:G20)</f>
        <v>0.41747228051172225</v>
      </c>
    </row>
    <row r="23" spans="2:9" ht="21" customHeight="1" x14ac:dyDescent="0.35">
      <c r="B23" s="33" t="s">
        <v>21</v>
      </c>
      <c r="C23" s="33"/>
      <c r="D23" s="33"/>
      <c r="E23" s="33"/>
      <c r="F23" s="33"/>
      <c r="G23" s="33"/>
      <c r="I23" s="31" t="s">
        <v>0</v>
      </c>
    </row>
    <row r="24" spans="2:9" x14ac:dyDescent="0.25">
      <c r="B24" s="13"/>
      <c r="C24" s="14">
        <f>C8</f>
        <v>2013</v>
      </c>
      <c r="D24" s="14">
        <f t="shared" ref="D24:G24" si="1">D8</f>
        <v>2014</v>
      </c>
      <c r="E24" s="14">
        <f t="shared" si="1"/>
        <v>2015</v>
      </c>
      <c r="F24" s="14">
        <f t="shared" si="1"/>
        <v>2016</v>
      </c>
      <c r="G24" s="14">
        <f t="shared" si="1"/>
        <v>2017</v>
      </c>
      <c r="I24" s="32"/>
    </row>
    <row r="25" spans="2:9" x14ac:dyDescent="0.25">
      <c r="B25" s="15" t="s">
        <v>20</v>
      </c>
      <c r="C25" s="27">
        <f>-(C10/C9)</f>
        <v>0.74929053690454883</v>
      </c>
      <c r="D25" s="27">
        <f>-(D10/D9)</f>
        <v>0.46611328720078016</v>
      </c>
      <c r="E25" s="27">
        <f>-(E10/E9)</f>
        <v>0.87481962481962483</v>
      </c>
      <c r="F25" s="27">
        <f>-(F10/F9)</f>
        <v>1.054590570719603</v>
      </c>
      <c r="G25" s="27">
        <f>-(G10/G9)</f>
        <v>0.93338108882521487</v>
      </c>
      <c r="H25" s="9"/>
      <c r="I25" s="27">
        <f>AVERAGE(C25:G25)</f>
        <v>0.81563902169395441</v>
      </c>
    </row>
    <row r="26" spans="2:9" x14ac:dyDescent="0.25">
      <c r="B26" s="17" t="s">
        <v>22</v>
      </c>
      <c r="C26" s="28">
        <f>-(C11/C9)</f>
        <v>0.14145605067994826</v>
      </c>
      <c r="D26" s="28">
        <f>-(D11/D9)</f>
        <v>0.1525116564194432</v>
      </c>
      <c r="E26" s="28">
        <f>-(E11/E9)</f>
        <v>0.19733044733044733</v>
      </c>
      <c r="F26" s="28">
        <f>-(F11/F9)</f>
        <v>0.17582417582417584</v>
      </c>
      <c r="G26" s="28">
        <f>-(G11/G9)</f>
        <v>0.12858166189111747</v>
      </c>
      <c r="H26" s="9"/>
      <c r="I26" s="28">
        <f>AVERAGE(C26:G26)</f>
        <v>0.15914079842902643</v>
      </c>
    </row>
    <row r="27" spans="2:9" x14ac:dyDescent="0.25">
      <c r="B27" s="15" t="s">
        <v>23</v>
      </c>
      <c r="C27" s="27">
        <f>C25+C26</f>
        <v>0.8907465875844971</v>
      </c>
      <c r="D27" s="27">
        <f t="shared" ref="D27:G27" si="2">D25+D26</f>
        <v>0.61862494362022336</v>
      </c>
      <c r="E27" s="27">
        <f t="shared" si="2"/>
        <v>1.0721500721500721</v>
      </c>
      <c r="F27" s="27">
        <f t="shared" si="2"/>
        <v>1.2304147465437789</v>
      </c>
      <c r="G27" s="27">
        <f t="shared" si="2"/>
        <v>1.0619627507163323</v>
      </c>
      <c r="H27" s="9"/>
      <c r="I27" s="27">
        <f>AVERAGE(C27:G27)</f>
        <v>0.9747798201229807</v>
      </c>
    </row>
  </sheetData>
  <sheetProtection algorithmName="SHA-512" hashValue="A7+2itb6qfuvQD+mkSwibPNDXWxWQbCtkp4hNrHtYt/vd0DQyx+Yn4gBTdVQ39cnkcfoitgI+672SY3pOFzNqw==" saltValue="r085/WYfRD8+Yw0j7iefLQ==" spinCount="100000" sheet="1" objects="1" scenarios="1"/>
  <mergeCells count="4">
    <mergeCell ref="B7:G7"/>
    <mergeCell ref="I7:I8"/>
    <mergeCell ref="B23:G23"/>
    <mergeCell ref="I23:I24"/>
  </mergeCells>
  <pageMargins left="0.70866141732283472" right="0.70866141732283472" top="0.74803149606299213" bottom="0.74803149606299213" header="0.31496062992125984" footer="0.31496062992125984"/>
  <pageSetup paperSize="9" scale="90" orientation="landscape" verticalDpi="0" r:id="rId1"/>
  <headerFooter>
    <oddHeader>&amp;L&amp;"-,Bold"&amp;14&amp;K002060FINANSSIVALVONTA
FINANSINSPEKTIONEN
&amp;R&amp;"-,Bold"&amp;14&amp;A</oddHead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3:L32"/>
  <sheetViews>
    <sheetView zoomScale="90" zoomScaleNormal="90" workbookViewId="0"/>
  </sheetViews>
  <sheetFormatPr defaultColWidth="9.140625" defaultRowHeight="15" x14ac:dyDescent="0.25"/>
  <cols>
    <col min="1" max="1" width="17.140625" style="1" customWidth="1"/>
    <col min="2" max="2" width="40" style="1" customWidth="1"/>
    <col min="3" max="3" width="12.140625" style="1" bestFit="1" customWidth="1"/>
    <col min="4" max="4" width="13" style="1" bestFit="1" customWidth="1"/>
    <col min="5" max="5" width="12.5703125" style="1" bestFit="1" customWidth="1"/>
    <col min="6" max="7" width="13" style="1" bestFit="1" customWidth="1"/>
    <col min="8" max="8" width="10.5703125" style="1" customWidth="1"/>
    <col min="9" max="9" width="13" style="1" bestFit="1" customWidth="1"/>
    <col min="10" max="10" width="11.28515625" style="1" bestFit="1" customWidth="1"/>
    <col min="11" max="16384" width="9.140625" style="1"/>
  </cols>
  <sheetData>
    <row r="3" spans="2:12" x14ac:dyDescent="0.25">
      <c r="B3" s="12" t="s">
        <v>9</v>
      </c>
      <c r="C3" s="12"/>
      <c r="D3" s="12"/>
      <c r="E3" s="12"/>
      <c r="F3" s="12"/>
      <c r="G3" s="12"/>
      <c r="H3" s="12"/>
      <c r="I3" s="12"/>
    </row>
    <row r="7" spans="2:12" ht="21" customHeight="1" x14ac:dyDescent="0.35">
      <c r="B7" s="33" t="s">
        <v>37</v>
      </c>
      <c r="C7" s="33"/>
      <c r="D7" s="33"/>
      <c r="E7" s="33"/>
      <c r="F7" s="33"/>
      <c r="G7" s="33"/>
      <c r="I7" s="31" t="s">
        <v>0</v>
      </c>
    </row>
    <row r="8" spans="2:12" x14ac:dyDescent="0.25">
      <c r="B8" s="13" t="s">
        <v>24</v>
      </c>
      <c r="C8" s="14">
        <v>2013</v>
      </c>
      <c r="D8" s="14">
        <v>2014</v>
      </c>
      <c r="E8" s="14">
        <v>2015</v>
      </c>
      <c r="F8" s="14">
        <v>2016</v>
      </c>
      <c r="G8" s="14">
        <v>2017</v>
      </c>
      <c r="I8" s="32"/>
    </row>
    <row r="9" spans="2:12" x14ac:dyDescent="0.25">
      <c r="B9" s="15" t="s">
        <v>1</v>
      </c>
      <c r="C9" s="16">
        <f>'A-Vakuutus'!C9+Alandia!C9+Fennia!C9+Folksam!C9+If!C9+'OP Vakuutus'!C9+Pohjantähti!C9+Protector!C9+LähiTapiola!C9+Turva!C9+Valio!C9+Ömsen!C9</f>
        <v>616645.88255177264</v>
      </c>
      <c r="D9" s="16">
        <f>'A-Vakuutus'!D9+Alandia!D9+Fennia!D9+Folksam!D9+If!D9+'OP Vakuutus'!D9+Pohjantähti!D9+Protector!D9+LähiTapiola!D9+Turva!D9+Valio!D9+Ömsen!D9</f>
        <v>586130.28542668803</v>
      </c>
      <c r="E9" s="16">
        <f>'A-Vakuutus'!E9+Alandia!E9+Fennia!E9+Folksam!E9+If!E9+'OP Vakuutus'!E9+Pohjantähti!E9+Protector!E9+LähiTapiola!E9+Turva!E9+Valio!E9+Ömsen!E9</f>
        <v>596285.66675545019</v>
      </c>
      <c r="F9" s="16">
        <f>'A-Vakuutus'!F9+Alandia!F9+Fennia!F9+Folksam!F9+If!F9+'OP Vakuutus'!F9+Pohjantähti!F9+Protector!F9+LähiTapiola!F9+Turva!F9+Valio!F9+Ömsen!F9</f>
        <v>562046.04778784607</v>
      </c>
      <c r="G9" s="16">
        <f>'A-Vakuutus'!G9+Alandia!G9+Fennia!G9+Folksam!G9+If!G9+'OP Vakuutus'!G9+Pohjantähti!G9+Protector!G9+LähiTapiola!G9+Turva!G9+Valio!G9+Ömsen!G9</f>
        <v>552243.96598950413</v>
      </c>
      <c r="H9" s="9"/>
      <c r="I9" s="16">
        <f>AVERAGE(C9:G9)</f>
        <v>582670.36970225221</v>
      </c>
      <c r="K9" s="9"/>
    </row>
    <row r="10" spans="2:12" x14ac:dyDescent="0.25">
      <c r="B10" s="17" t="s">
        <v>2</v>
      </c>
      <c r="C10" s="18">
        <f>'A-Vakuutus'!C10+Alandia!C10+Fennia!C10+Folksam!C10+If!C10+'OP Vakuutus'!C10+Pohjantähti!C10+Protector!C10+LähiTapiola!C10+Turva!C10+Valio!C10+Ömsen!C10</f>
        <v>-526376.1299100623</v>
      </c>
      <c r="D10" s="18">
        <f>'A-Vakuutus'!D10+Alandia!D10+Fennia!D10+Folksam!D10+If!D10+'OP Vakuutus'!D10+Pohjantähti!D10+Protector!D10+LähiTapiola!D10+Turva!D10+Valio!D10+Ömsen!D10</f>
        <v>-593238.01559118961</v>
      </c>
      <c r="E10" s="18">
        <f>'A-Vakuutus'!E10+Alandia!E10+Fennia!E10+Folksam!E10+If!E10+'OP Vakuutus'!E10+Pohjantähti!E10+Protector!E10+LähiTapiola!E10+Turva!E10+Valio!E10+Ömsen!E10</f>
        <v>-636682.23760999995</v>
      </c>
      <c r="F10" s="18">
        <f>'A-Vakuutus'!F10+Alandia!F10+Fennia!F10+Folksam!F10+If!F10+'OP Vakuutus'!F10+Pohjantähti!F10+Protector!F10+LähiTapiola!F10+Turva!F10+Valio!F10+Ömsen!F10</f>
        <v>-533318.74063999997</v>
      </c>
      <c r="G10" s="18">
        <f>'A-Vakuutus'!G10+Alandia!G10+Fennia!G10+Folksam!G10+If!G10+'OP Vakuutus'!G10+Pohjantähti!G10+Protector!G10+LähiTapiola!G10+Turva!G10+Valio!G10+Ömsen!G10</f>
        <v>-532110.91717999999</v>
      </c>
      <c r="H10" s="9"/>
      <c r="I10" s="18">
        <f>AVERAGE(C10:G10)</f>
        <v>-564345.20818625041</v>
      </c>
      <c r="K10" s="9"/>
      <c r="L10" s="9"/>
    </row>
    <row r="11" spans="2:12" x14ac:dyDescent="0.25">
      <c r="B11" s="15" t="s">
        <v>3</v>
      </c>
      <c r="C11" s="30">
        <f>'A-Vakuutus'!C11+Alandia!C11+Fennia!C11+Folksam!C11+If!C11+'OP Vakuutus'!C11+Pohjantähti!C11+Protector!C11+LähiTapiola!C11+Turva!C11+Valio!C11+Ömsen!C11</f>
        <v>-93051.640159394126</v>
      </c>
      <c r="D11" s="30">
        <f>'A-Vakuutus'!D11+Alandia!D11+Fennia!D11+Folksam!D11+If!D11+'OP Vakuutus'!D11+Pohjantähti!D11+Protector!D11+LähiTapiola!D11+Turva!D11+Valio!D11+Ömsen!D11</f>
        <v>-98411.652715547898</v>
      </c>
      <c r="E11" s="30">
        <f>'A-Vakuutus'!E11+Alandia!E11+Fennia!E11+Folksam!E11+If!E11+'OP Vakuutus'!E11+Pohjantähti!E11+Protector!E11+LähiTapiola!E11+Turva!E11+Valio!E11+Ömsen!E11</f>
        <v>-93866.028074150003</v>
      </c>
      <c r="F11" s="30">
        <f>'A-Vakuutus'!F11+Alandia!F11+Fennia!F11+Folksam!F11+If!F11+'OP Vakuutus'!F11+Pohjantähti!F11+Protector!F11+LähiTapiola!F11+Turva!F11+Valio!F11+Ömsen!F11</f>
        <v>-98818.439310000002</v>
      </c>
      <c r="G11" s="30">
        <f>'A-Vakuutus'!G11+Alandia!G11+Fennia!G11+Folksam!G11+If!G11+'OP Vakuutus'!G11+Pohjantähti!G11+Protector!G11+LähiTapiola!G11+Turva!G11+Valio!G11+Ömsen!G11</f>
        <v>-96429.400833899999</v>
      </c>
      <c r="H11" s="9"/>
      <c r="I11" s="16">
        <f>AVERAGE(C11:G11)</f>
        <v>-96115.432218598406</v>
      </c>
      <c r="K11" s="9"/>
    </row>
    <row r="12" spans="2:12" x14ac:dyDescent="0.25">
      <c r="B12" s="19" t="s">
        <v>29</v>
      </c>
      <c r="C12" s="16">
        <f>'A-Vakuutus'!C12+Alandia!C12+Fennia!C12+Folksam!C12+If!C12+'OP Vakuutus'!C12+Pohjantähti!C12+Protector!C12+LähiTapiola!C12+Turva!C12+Valio!C12+Ömsen!C12</f>
        <v>-2737.6875176838748</v>
      </c>
      <c r="D12" s="16">
        <f>'A-Vakuutus'!D12+Alandia!D12+Fennia!D12+Folksam!D12+If!D12+'OP Vakuutus'!D12+Pohjantähti!D12+Protector!D12+LähiTapiola!D12+Turva!D12+Valio!D12+Ömsen!D12</f>
        <v>-105519.38288004955</v>
      </c>
      <c r="E12" s="16">
        <f>'A-Vakuutus'!E12+Alandia!E12+Fennia!E12+Folksam!E12+If!E12+'OP Vakuutus'!E12+Pohjantähti!E12+Protector!E12+LähiTapiola!E12+Turva!E12+Valio!E12+Ömsen!E12</f>
        <v>-134262.59892869971</v>
      </c>
      <c r="F12" s="16">
        <f>'A-Vakuutus'!F12+Alandia!F12+Fennia!F12+Folksam!F12+If!F12+'OP Vakuutus'!F12+Pohjantähti!F12+Protector!F12+LähiTapiola!F12+Turva!F12+Valio!F12+Ömsen!F12</f>
        <v>-70091.132162153997</v>
      </c>
      <c r="G12" s="16">
        <f>'A-Vakuutus'!G12+Alandia!G12+Fennia!G12+Folksam!G12+If!G12+'OP Vakuutus'!G12+Pohjantähti!G12+Protector!G12+LähiTapiola!G12+Turva!G12+Valio!G12+Ömsen!G12</f>
        <v>-76296.352024395819</v>
      </c>
      <c r="H12" s="9"/>
      <c r="I12" s="16">
        <f>AVERAGE(C12:G12)</f>
        <v>-77781.430702596597</v>
      </c>
    </row>
    <row r="13" spans="2:12" x14ac:dyDescent="0.25">
      <c r="B13" s="15"/>
      <c r="C13" s="16"/>
      <c r="D13" s="16"/>
      <c r="E13" s="16"/>
      <c r="F13" s="16"/>
      <c r="G13" s="16"/>
      <c r="H13" s="9"/>
      <c r="I13" s="16"/>
    </row>
    <row r="14" spans="2:12" x14ac:dyDescent="0.25">
      <c r="B14" s="17" t="s">
        <v>4</v>
      </c>
      <c r="C14" s="18">
        <f>'A-Vakuutus'!C14+Alandia!C14+Fennia!C14+Folksam!C14+If!C14+'OP Vakuutus'!C14+Pohjantähti!C14+Protector!C14+LähiTapiola!C14+Turva!C14+Valio!C14+Ömsen!C14</f>
        <v>147934.93366321007</v>
      </c>
      <c r="D14" s="18">
        <f>'A-Vakuutus'!D14+Alandia!D14+Fennia!D14+Folksam!D14+If!D14+'OP Vakuutus'!D14+Pohjantähti!D14+Protector!D14+LähiTapiola!D14+Turva!D14+Valio!D14+Ömsen!D14</f>
        <v>186873.07404635538</v>
      </c>
      <c r="E14" s="18">
        <f>'A-Vakuutus'!E14+Alandia!E14+Fennia!E14+Folksam!E14+If!E14+'OP Vakuutus'!E14+Pohjantähti!E14+Protector!E14+LähiTapiola!E14+Turva!E14+Valio!E14+Ömsen!E14</f>
        <v>97529.719946906756</v>
      </c>
      <c r="F14" s="18">
        <f>'A-Vakuutus'!F14+Alandia!F14+Fennia!F14+Folksam!F14+If!F14+'OP Vakuutus'!F14+Pohjantähti!F14+Protector!F14+LähiTapiola!F14+Turva!F14+Valio!F14+Ömsen!F14</f>
        <v>165579.47860348946</v>
      </c>
      <c r="G14" s="18">
        <f>'A-Vakuutus'!G14+Alandia!G14+Fennia!G14+Folksam!G14+If!G14+'OP Vakuutus'!G14+Pohjantähti!G14+Protector!G14+LähiTapiola!G14+Turva!G14+Valio!G14+Ömsen!G14</f>
        <v>149934.62416965046</v>
      </c>
      <c r="H14" s="9"/>
      <c r="I14" s="18">
        <f>AVERAGE(C14:G14)</f>
        <v>149570.36608592243</v>
      </c>
    </row>
    <row r="15" spans="2:12" x14ac:dyDescent="0.25">
      <c r="B15" s="21" t="s">
        <v>5</v>
      </c>
      <c r="C15" s="22">
        <f>'A-Vakuutus'!C15+Alandia!C15+Fennia!C15+Folksam!C15+If!C15+'OP Vakuutus'!C15+Pohjantähti!C15+Protector!C15+LähiTapiola!C15+Turva!C15+Valio!C15+Ömsen!C15</f>
        <v>81342.119062999991</v>
      </c>
      <c r="D15" s="22">
        <f>'A-Vakuutus'!D15+Alandia!D15+Fennia!D15+Folksam!D15+If!D15+'OP Vakuutus'!D15+Pohjantähti!D15+Protector!D15+LähiTapiola!D15+Turva!D15+Valio!D15+Ömsen!D15</f>
        <v>74899.548320499991</v>
      </c>
      <c r="E15" s="22">
        <f>'A-Vakuutus'!E15+Alandia!E15+Fennia!E15+Folksam!E15+If!E15+'OP Vakuutus'!E15+Pohjantähti!E15+Protector!E15+LähiTapiola!E15+Turva!E15+Valio!E15+Ömsen!E15</f>
        <v>67523.029492000001</v>
      </c>
      <c r="F15" s="22">
        <f>'A-Vakuutus'!F15+Alandia!F15+Fennia!F15+Folksam!F15+If!F15+'OP Vakuutus'!F15+Pohjantähti!F15+Protector!F15+LähiTapiola!F15+Turva!F15+Valio!F15+Ömsen!F15</f>
        <v>61608.453480998396</v>
      </c>
      <c r="G15" s="22">
        <f>'A-Vakuutus'!G15+Alandia!G15+Fennia!G15+Folksam!G15+If!G15+'OP Vakuutus'!G15+Pohjantähti!G15+Protector!G15+LähiTapiola!G15+Turva!G15+Valio!G15+Ömsen!G15</f>
        <v>57175.374048511898</v>
      </c>
      <c r="H15" s="9"/>
      <c r="I15" s="22">
        <f>AVERAGE(C15:G15)</f>
        <v>68509.70488100205</v>
      </c>
    </row>
    <row r="16" spans="2:12" x14ac:dyDescent="0.25">
      <c r="B16" s="23" t="s">
        <v>6</v>
      </c>
      <c r="C16" s="22">
        <f>'A-Vakuutus'!C16+Alandia!C16+Fennia!C16+Folksam!C16+If!C16+'OP Vakuutus'!C16+Pohjantähti!C16+Protector!C16+LähiTapiola!C16+Turva!C16+Valio!C16+Ömsen!C16</f>
        <v>66592.814600210055</v>
      </c>
      <c r="D16" s="22">
        <f>'A-Vakuutus'!D16+Alandia!D16+Fennia!D16+Folksam!D16+If!D16+'OP Vakuutus'!D16+Pohjantähti!D16+Protector!D16+LähiTapiola!D16+Turva!D16+Valio!D16+Ömsen!D16</f>
        <v>111973.52572585538</v>
      </c>
      <c r="E16" s="22">
        <f>'A-Vakuutus'!E16+Alandia!E16+Fennia!E16+Folksam!E16+If!E16+'OP Vakuutus'!E16+Pohjantähti!E16+Protector!E16+LähiTapiola!E16+Turva!E16+Valio!E16+Ömsen!E16</f>
        <v>30006.690454906755</v>
      </c>
      <c r="F16" s="22">
        <f>'A-Vakuutus'!F16+Alandia!F16+Fennia!F16+Folksam!F16+If!F16+'OP Vakuutus'!F16+Pohjantähti!F16+Protector!F16+LähiTapiola!F16+Turva!F16+Valio!F16+Ömsen!F16</f>
        <v>103971.02512249108</v>
      </c>
      <c r="G16" s="22">
        <f>'A-Vakuutus'!G16+Alandia!G16+Fennia!G16+Folksam!G16+If!G16+'OP Vakuutus'!G16+Pohjantähti!G16+Protector!G16+LähiTapiola!G16+Turva!G16+Valio!G16+Ömsen!G16</f>
        <v>88326.170688652055</v>
      </c>
      <c r="H16" s="9"/>
      <c r="I16" s="22">
        <f t="shared" ref="I16" si="0">AVERAGE(C16:G16)</f>
        <v>80174.045318423072</v>
      </c>
    </row>
    <row r="17" spans="2:9" x14ac:dyDescent="0.25">
      <c r="B17" s="3"/>
      <c r="C17" s="3"/>
      <c r="D17" s="3"/>
      <c r="E17" s="3"/>
      <c r="F17" s="3"/>
      <c r="G17" s="3"/>
      <c r="I17" s="3"/>
    </row>
    <row r="18" spans="2:9" ht="15.75" x14ac:dyDescent="0.25">
      <c r="B18" s="24" t="s">
        <v>7</v>
      </c>
      <c r="C18" s="25">
        <f>C9+C10+C11+C14</f>
        <v>145153.04614552628</v>
      </c>
      <c r="D18" s="25">
        <f t="shared" ref="D18:G18" si="1">D9+D10+D11+D14</f>
        <v>81353.6911663059</v>
      </c>
      <c r="E18" s="25">
        <f t="shared" si="1"/>
        <v>-36732.878981793008</v>
      </c>
      <c r="F18" s="25">
        <f t="shared" si="1"/>
        <v>95488.346441335554</v>
      </c>
      <c r="G18" s="25">
        <f t="shared" si="1"/>
        <v>73638.272145254596</v>
      </c>
      <c r="H18" s="9"/>
      <c r="I18" s="25">
        <f>AVERAGE(C18:G18)</f>
        <v>71780.095383325868</v>
      </c>
    </row>
    <row r="19" spans="2:9" x14ac:dyDescent="0.25">
      <c r="B19" s="3"/>
      <c r="C19" s="3"/>
      <c r="D19" s="3"/>
      <c r="E19" s="3"/>
      <c r="F19" s="3"/>
      <c r="G19" s="3"/>
      <c r="I19" s="3"/>
    </row>
    <row r="20" spans="2:9" x14ac:dyDescent="0.25">
      <c r="B20" s="15" t="s">
        <v>8</v>
      </c>
      <c r="C20" s="26">
        <f>C18/C9</f>
        <v>0.23539125169353492</v>
      </c>
      <c r="D20" s="26">
        <f>D18/D9</f>
        <v>0.13879796555314058</v>
      </c>
      <c r="E20" s="26">
        <f>E18/E9</f>
        <v>-6.1602820644115812E-2</v>
      </c>
      <c r="F20" s="26">
        <f>F18/F9</f>
        <v>0.16989416937841234</v>
      </c>
      <c r="G20" s="26">
        <f>G18/G9</f>
        <v>0.13334373335036884</v>
      </c>
      <c r="H20" s="10"/>
      <c r="I20" s="26">
        <f>AVERAGE(C20:G20)</f>
        <v>0.12316485986626817</v>
      </c>
    </row>
    <row r="23" spans="2:9" ht="21" customHeight="1" x14ac:dyDescent="0.35">
      <c r="B23" s="33" t="s">
        <v>21</v>
      </c>
      <c r="C23" s="33"/>
      <c r="D23" s="33"/>
      <c r="E23" s="33"/>
      <c r="F23" s="33"/>
      <c r="G23" s="33"/>
      <c r="I23" s="31" t="s">
        <v>0</v>
      </c>
    </row>
    <row r="24" spans="2:9" x14ac:dyDescent="0.25">
      <c r="B24" s="13"/>
      <c r="C24" s="14">
        <f>C8</f>
        <v>2013</v>
      </c>
      <c r="D24" s="14">
        <f t="shared" ref="D24:G24" si="2">D8</f>
        <v>2014</v>
      </c>
      <c r="E24" s="14">
        <f t="shared" si="2"/>
        <v>2015</v>
      </c>
      <c r="F24" s="14">
        <f t="shared" si="2"/>
        <v>2016</v>
      </c>
      <c r="G24" s="14">
        <f t="shared" si="2"/>
        <v>2017</v>
      </c>
      <c r="I24" s="32"/>
    </row>
    <row r="25" spans="2:9" x14ac:dyDescent="0.25">
      <c r="B25" s="15" t="s">
        <v>20</v>
      </c>
      <c r="C25" s="27">
        <f>-(C10/C9)</f>
        <v>0.8536116834703239</v>
      </c>
      <c r="D25" s="27">
        <f>-(D10/D9)</f>
        <v>1.0121265362688558</v>
      </c>
      <c r="E25" s="27">
        <f>-(E10/E9)</f>
        <v>1.0677470097082131</v>
      </c>
      <c r="F25" s="27">
        <f>-(F10/F9)</f>
        <v>0.9488879830026139</v>
      </c>
      <c r="G25" s="27">
        <f>-(G10/G9)</f>
        <v>0.96354319820691936</v>
      </c>
      <c r="H25" s="9"/>
      <c r="I25" s="27">
        <f>AVERAGE(C25:G25)</f>
        <v>0.96918328213138527</v>
      </c>
    </row>
    <row r="26" spans="2:9" ht="15" customHeight="1" x14ac:dyDescent="0.25">
      <c r="B26" s="17" t="s">
        <v>22</v>
      </c>
      <c r="C26" s="28">
        <f>-(C11/C9)</f>
        <v>0.15089963752669938</v>
      </c>
      <c r="D26" s="28">
        <f>-(D11/D9)</f>
        <v>0.16790064455363657</v>
      </c>
      <c r="E26" s="28">
        <f>-(E11/E9)</f>
        <v>0.15741788425822839</v>
      </c>
      <c r="F26" s="28">
        <f>-(F11/F9)</f>
        <v>0.17581911606520312</v>
      </c>
      <c r="G26" s="28">
        <f>-(G11/G9)</f>
        <v>0.17461376995060318</v>
      </c>
      <c r="H26" s="9"/>
      <c r="I26" s="28">
        <f>AVERAGE(C26:G26)</f>
        <v>0.16533021047087412</v>
      </c>
    </row>
    <row r="27" spans="2:9" x14ac:dyDescent="0.25">
      <c r="B27" s="15" t="s">
        <v>23</v>
      </c>
      <c r="C27" s="27">
        <f>C25+C26</f>
        <v>1.0045113209970233</v>
      </c>
      <c r="D27" s="27">
        <f t="shared" ref="D27:G27" si="3">D25+D26</f>
        <v>1.1800271808224925</v>
      </c>
      <c r="E27" s="27">
        <f t="shared" si="3"/>
        <v>1.2251648939664415</v>
      </c>
      <c r="F27" s="27">
        <f t="shared" si="3"/>
        <v>1.124707099067817</v>
      </c>
      <c r="G27" s="27">
        <f t="shared" si="3"/>
        <v>1.1381569681575225</v>
      </c>
      <c r="H27" s="9"/>
      <c r="I27" s="27">
        <f>AVERAGE(C27:G27)</f>
        <v>1.1345134926022593</v>
      </c>
    </row>
    <row r="32" spans="2:9" ht="21" customHeight="1" x14ac:dyDescent="0.25"/>
  </sheetData>
  <sheetProtection algorithmName="SHA-512" hashValue="d/jspRj6kmJbNZIcUgOZqZDkqx9IUjzr9d+zSyNwdqzk5agVtLcspXfmaUyc2A8J5QsoYlS3gUJbx02xBE6zNg==" saltValue="t0aSS9tw4vKQO4FF5DlPPg==" spinCount="100000" sheet="1" objects="1" scenarios="1"/>
  <mergeCells count="4">
    <mergeCell ref="B7:G7"/>
    <mergeCell ref="I7:I8"/>
    <mergeCell ref="B23:G23"/>
    <mergeCell ref="I23:I24"/>
  </mergeCells>
  <pageMargins left="0.70866141732283472" right="0.70866141732283472" top="0.74803149606299213" bottom="0.74803149606299213" header="0.31496062992125984" footer="0.31496062992125984"/>
  <pageSetup paperSize="9" scale="75" orientation="landscape" verticalDpi="0" r:id="rId1"/>
  <headerFooter>
    <oddHeader>&amp;L&amp;"-,Bold"&amp;14&amp;K002060FINANSSIVALVONTA
FINANSINSPEKTIONEN&amp;"-,Regular"&amp;11&amp;K01+000
&amp;R&amp;"-,Bold"&amp;14&amp;A</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3:J27"/>
  <sheetViews>
    <sheetView zoomScale="85" zoomScaleNormal="85" workbookViewId="0"/>
  </sheetViews>
  <sheetFormatPr defaultColWidth="9.140625" defaultRowHeight="15" x14ac:dyDescent="0.25"/>
  <cols>
    <col min="1" max="1" width="17.140625" style="1" customWidth="1"/>
    <col min="2" max="2" width="40" style="1" customWidth="1"/>
    <col min="3" max="3" width="12.140625" style="1" bestFit="1" customWidth="1"/>
    <col min="4" max="4" width="13" style="1" bestFit="1" customWidth="1"/>
    <col min="5" max="5" width="12.5703125" style="1" bestFit="1" customWidth="1"/>
    <col min="6" max="7" width="13" style="1" bestFit="1" customWidth="1"/>
    <col min="8" max="8" width="10.5703125" style="1" bestFit="1" customWidth="1"/>
    <col min="9" max="9" width="13" style="1" bestFit="1" customWidth="1"/>
    <col min="10" max="16384" width="9.140625" style="1"/>
  </cols>
  <sheetData>
    <row r="3" spans="2:9" x14ac:dyDescent="0.25">
      <c r="B3" s="12" t="s">
        <v>19</v>
      </c>
      <c r="C3" s="12"/>
      <c r="D3" s="12"/>
      <c r="E3" s="12"/>
      <c r="F3" s="12"/>
      <c r="G3" s="12"/>
      <c r="H3" s="12"/>
      <c r="I3" s="12"/>
    </row>
    <row r="7" spans="2:9" ht="21" customHeight="1" x14ac:dyDescent="0.35">
      <c r="B7" s="33" t="s">
        <v>36</v>
      </c>
      <c r="C7" s="33"/>
      <c r="D7" s="33"/>
      <c r="E7" s="33"/>
      <c r="F7" s="33"/>
      <c r="G7" s="33"/>
      <c r="I7" s="31" t="s">
        <v>0</v>
      </c>
    </row>
    <row r="8" spans="2:9" x14ac:dyDescent="0.25">
      <c r="B8" s="13" t="s">
        <v>24</v>
      </c>
      <c r="C8" s="14">
        <v>2013</v>
      </c>
      <c r="D8" s="14">
        <v>2014</v>
      </c>
      <c r="E8" s="14">
        <v>2015</v>
      </c>
      <c r="F8" s="14">
        <v>2016</v>
      </c>
      <c r="G8" s="14">
        <v>2017</v>
      </c>
      <c r="I8" s="32"/>
    </row>
    <row r="9" spans="2:9" x14ac:dyDescent="0.25">
      <c r="B9" s="15" t="s">
        <v>1</v>
      </c>
      <c r="C9" s="16">
        <v>29582</v>
      </c>
      <c r="D9" s="16">
        <v>28970</v>
      </c>
      <c r="E9" s="16">
        <v>30347.463</v>
      </c>
      <c r="F9" s="16">
        <v>22906.327000000001</v>
      </c>
      <c r="G9" s="16">
        <v>22457.575000000001</v>
      </c>
      <c r="H9" s="9"/>
      <c r="I9" s="16">
        <f>AVERAGE(C9:G9)</f>
        <v>26852.673000000003</v>
      </c>
    </row>
    <row r="10" spans="2:9" x14ac:dyDescent="0.25">
      <c r="B10" s="17" t="s">
        <v>2</v>
      </c>
      <c r="C10" s="18">
        <v>-25073</v>
      </c>
      <c r="D10" s="18">
        <v>-24535</v>
      </c>
      <c r="E10" s="18">
        <v>-27525.697</v>
      </c>
      <c r="F10" s="18">
        <v>-24160.091</v>
      </c>
      <c r="G10" s="18">
        <v>-23987.688999999998</v>
      </c>
      <c r="H10" s="9"/>
      <c r="I10" s="18">
        <f>AVERAGE(C10:G10)</f>
        <v>-25056.295399999999</v>
      </c>
    </row>
    <row r="11" spans="2:9" x14ac:dyDescent="0.25">
      <c r="B11" s="15" t="s">
        <v>3</v>
      </c>
      <c r="C11" s="16">
        <v>-4721</v>
      </c>
      <c r="D11" s="16">
        <v>-4959</v>
      </c>
      <c r="E11" s="16">
        <v>-4561.2529999999997</v>
      </c>
      <c r="F11" s="16">
        <v>-4902.8339999999998</v>
      </c>
      <c r="G11" s="16">
        <v>-3855.0859999999998</v>
      </c>
      <c r="H11" s="9"/>
      <c r="I11" s="16">
        <f>AVERAGE(C11:G11)</f>
        <v>-4599.8346000000001</v>
      </c>
    </row>
    <row r="12" spans="2:9" x14ac:dyDescent="0.25">
      <c r="B12" s="19" t="s">
        <v>29</v>
      </c>
      <c r="C12" s="20">
        <v>-212</v>
      </c>
      <c r="D12" s="20">
        <v>-524</v>
      </c>
      <c r="E12" s="20">
        <v>-1739.4870000000001</v>
      </c>
      <c r="F12" s="20">
        <v>-6156.598</v>
      </c>
      <c r="G12" s="20">
        <v>-5385.2</v>
      </c>
      <c r="H12" s="9"/>
      <c r="I12" s="16">
        <f>AVERAGE(C12:G12)</f>
        <v>-2803.4569999999999</v>
      </c>
    </row>
    <row r="13" spans="2:9" x14ac:dyDescent="0.25">
      <c r="B13" s="15"/>
      <c r="C13" s="16"/>
      <c r="D13" s="16"/>
      <c r="E13" s="16"/>
      <c r="F13" s="16"/>
      <c r="G13" s="16"/>
      <c r="H13" s="9"/>
      <c r="I13" s="16"/>
    </row>
    <row r="14" spans="2:9" x14ac:dyDescent="0.25">
      <c r="B14" s="17" t="s">
        <v>4</v>
      </c>
      <c r="C14" s="18">
        <v>2823.9749999999999</v>
      </c>
      <c r="D14" s="18">
        <v>7016.969399999999</v>
      </c>
      <c r="E14" s="18">
        <v>1099.4518831379999</v>
      </c>
      <c r="F14" s="18">
        <v>5246.5950496575006</v>
      </c>
      <c r="G14" s="18">
        <v>3365.5647209399999</v>
      </c>
      <c r="H14" s="9"/>
      <c r="I14" s="18">
        <f>AVERAGE(C14:G14)</f>
        <v>3910.5112107470995</v>
      </c>
    </row>
    <row r="15" spans="2:9" x14ac:dyDescent="0.25">
      <c r="B15" s="21" t="s">
        <v>5</v>
      </c>
      <c r="C15" s="22">
        <v>2566</v>
      </c>
      <c r="D15" s="22">
        <v>2536</v>
      </c>
      <c r="E15" s="22">
        <v>2403</v>
      </c>
      <c r="F15" s="22">
        <v>2434.4115000000002</v>
      </c>
      <c r="G15" s="22">
        <v>2302.5919337588298</v>
      </c>
      <c r="H15" s="9"/>
      <c r="I15" s="22"/>
    </row>
    <row r="16" spans="2:9" x14ac:dyDescent="0.25">
      <c r="B16" s="23" t="s">
        <v>6</v>
      </c>
      <c r="C16" s="22">
        <v>257.97500000000002</v>
      </c>
      <c r="D16" s="22">
        <v>4480.969399999999</v>
      </c>
      <c r="E16" s="22">
        <v>-1303.5481168620001</v>
      </c>
      <c r="F16" s="22">
        <v>2812.1835496575004</v>
      </c>
      <c r="G16" s="22">
        <v>931.15322093999987</v>
      </c>
      <c r="H16" s="9"/>
      <c r="I16" s="22"/>
    </row>
    <row r="17" spans="2:10" x14ac:dyDescent="0.25">
      <c r="B17" s="3"/>
      <c r="C17" s="3"/>
      <c r="D17" s="3"/>
      <c r="E17" s="3"/>
      <c r="F17" s="3"/>
      <c r="G17" s="3"/>
      <c r="I17" s="3"/>
    </row>
    <row r="18" spans="2:10" ht="15.75" x14ac:dyDescent="0.25">
      <c r="B18" s="24" t="s">
        <v>7</v>
      </c>
      <c r="C18" s="25">
        <f>C9+C10+C11+C14</f>
        <v>2611.9749999999999</v>
      </c>
      <c r="D18" s="25">
        <f t="shared" ref="D18:G18" si="0">D9+D10+D11+D14</f>
        <v>6492.969399999999</v>
      </c>
      <c r="E18" s="25">
        <f t="shared" si="0"/>
        <v>-640.03511686200022</v>
      </c>
      <c r="F18" s="25">
        <f t="shared" si="0"/>
        <v>-910.00295034249848</v>
      </c>
      <c r="G18" s="25">
        <f t="shared" si="0"/>
        <v>-2019.6352790599972</v>
      </c>
      <c r="H18" s="9"/>
      <c r="I18" s="25">
        <f>AVERAGE(C18:G18)</f>
        <v>1107.0542107471006</v>
      </c>
      <c r="J18" s="9"/>
    </row>
    <row r="19" spans="2:10" x14ac:dyDescent="0.25">
      <c r="B19" s="3"/>
      <c r="C19" s="3"/>
      <c r="D19" s="3"/>
      <c r="E19" s="3"/>
      <c r="F19" s="3"/>
      <c r="G19" s="3"/>
      <c r="I19" s="3"/>
    </row>
    <row r="20" spans="2:10" x14ac:dyDescent="0.25">
      <c r="B20" s="15" t="s">
        <v>8</v>
      </c>
      <c r="C20" s="26">
        <f>C18/C9</f>
        <v>8.8296092218240821E-2</v>
      </c>
      <c r="D20" s="26">
        <f>D18/D9</f>
        <v>0.22412735243355192</v>
      </c>
      <c r="E20" s="26">
        <f>E18/E9</f>
        <v>-2.1090234688217604E-2</v>
      </c>
      <c r="F20" s="26">
        <f>F18/F9</f>
        <v>-3.9727143960814774E-2</v>
      </c>
      <c r="G20" s="26">
        <f>G18/G9</f>
        <v>-8.993113811531285E-2</v>
      </c>
      <c r="H20" s="10"/>
      <c r="I20" s="26">
        <f>AVERAGE(C20:G20)</f>
        <v>3.2334985577489504E-2</v>
      </c>
      <c r="J20" s="11"/>
    </row>
    <row r="23" spans="2:10" ht="21" customHeight="1" x14ac:dyDescent="0.35">
      <c r="B23" s="33" t="s">
        <v>21</v>
      </c>
      <c r="C23" s="33"/>
      <c r="D23" s="33"/>
      <c r="E23" s="33"/>
      <c r="F23" s="33"/>
      <c r="G23" s="33"/>
      <c r="I23" s="31" t="s">
        <v>0</v>
      </c>
    </row>
    <row r="24" spans="2:10" x14ac:dyDescent="0.25">
      <c r="B24" s="13"/>
      <c r="C24" s="14">
        <f>C8</f>
        <v>2013</v>
      </c>
      <c r="D24" s="14">
        <f t="shared" ref="D24:G24" si="1">D8</f>
        <v>2014</v>
      </c>
      <c r="E24" s="14">
        <f t="shared" si="1"/>
        <v>2015</v>
      </c>
      <c r="F24" s="14">
        <f t="shared" si="1"/>
        <v>2016</v>
      </c>
      <c r="G24" s="14">
        <f t="shared" si="1"/>
        <v>2017</v>
      </c>
      <c r="I24" s="32"/>
    </row>
    <row r="25" spans="2:10" x14ac:dyDescent="0.25">
      <c r="B25" s="15" t="s">
        <v>20</v>
      </c>
      <c r="C25" s="27">
        <f>-(C10/C9)</f>
        <v>0.84757622878777639</v>
      </c>
      <c r="D25" s="27">
        <f>-(D10/D9)</f>
        <v>0.84691059716948569</v>
      </c>
      <c r="E25" s="27">
        <f>-(E10/E9)</f>
        <v>0.90701805946678316</v>
      </c>
      <c r="F25" s="27">
        <f>-(F10/F9)</f>
        <v>1.0547343971820535</v>
      </c>
      <c r="G25" s="27">
        <f>-(G10/G9)</f>
        <v>1.0681335362344331</v>
      </c>
      <c r="H25" s="9"/>
      <c r="I25" s="27">
        <f>AVERAGE(C25:G25)</f>
        <v>0.94487456376810641</v>
      </c>
    </row>
    <row r="26" spans="2:10" x14ac:dyDescent="0.25">
      <c r="B26" s="17" t="s">
        <v>22</v>
      </c>
      <c r="C26" s="28">
        <f>-(C11/C9)</f>
        <v>0.15959029139341491</v>
      </c>
      <c r="D26" s="28">
        <f>-(D11/D9)</f>
        <v>0.17117707973765964</v>
      </c>
      <c r="E26" s="28">
        <f>-(E11/E9)</f>
        <v>0.15030096585009428</v>
      </c>
      <c r="F26" s="28">
        <f>-(F11/F9)</f>
        <v>0.21403841829377532</v>
      </c>
      <c r="G26" s="28">
        <f>-(G11/G9)</f>
        <v>0.17166083159023179</v>
      </c>
      <c r="H26" s="9"/>
      <c r="I26" s="28">
        <f>AVERAGE(C26:G26)</f>
        <v>0.1733535173730352</v>
      </c>
    </row>
    <row r="27" spans="2:10" x14ac:dyDescent="0.25">
      <c r="B27" s="15" t="s">
        <v>23</v>
      </c>
      <c r="C27" s="27">
        <f>C25+C26</f>
        <v>1.0071665201811912</v>
      </c>
      <c r="D27" s="27">
        <f t="shared" ref="D27:G27" si="2">D25+D26</f>
        <v>1.0180876769071454</v>
      </c>
      <c r="E27" s="27">
        <f t="shared" si="2"/>
        <v>1.0573190253168774</v>
      </c>
      <c r="F27" s="27">
        <f t="shared" si="2"/>
        <v>1.2687728154758289</v>
      </c>
      <c r="G27" s="27">
        <f t="shared" si="2"/>
        <v>1.2397943678246648</v>
      </c>
      <c r="H27" s="9"/>
      <c r="I27" s="27">
        <f>AVERAGE(C27:G27)</f>
        <v>1.1182280811411416</v>
      </c>
    </row>
  </sheetData>
  <sheetProtection algorithmName="SHA-512" hashValue="Cvisj4IjZq6DS8c2iwdg9EVwl1hxp0wPB8RSRmjng45RcT54sB7GcG5/lJcw8TVQXk+dKEGaJgeaabxwzkzKJQ==" saltValue="gmD1nNWlQE+vrytao7hUHA==" spinCount="100000" sheet="1" objects="1" scenarios="1"/>
  <mergeCells count="4">
    <mergeCell ref="I7:I8"/>
    <mergeCell ref="B7:G7"/>
    <mergeCell ref="B23:G23"/>
    <mergeCell ref="I23:I24"/>
  </mergeCells>
  <pageMargins left="0.70866141732283472" right="0.70866141732283472" top="0.74803149606299213" bottom="0.74803149606299213" header="0.31496062992125984" footer="0.31496062992125984"/>
  <pageSetup paperSize="9" scale="85" orientation="landscape" verticalDpi="300" r:id="rId1"/>
  <headerFooter>
    <oddHeader>&amp;L&amp;"-,Bold"&amp;14&amp;K002060FINANSSIVALVONTA
FINANSINSPEKTIONEN&amp;R&amp;"-,Bold"&amp;14&amp;A</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3:J27"/>
  <sheetViews>
    <sheetView zoomScale="85" zoomScaleNormal="85" workbookViewId="0"/>
  </sheetViews>
  <sheetFormatPr defaultColWidth="9.140625" defaultRowHeight="15" x14ac:dyDescent="0.25"/>
  <cols>
    <col min="1" max="1" width="17.140625" style="1" customWidth="1"/>
    <col min="2" max="2" width="40" style="1" customWidth="1"/>
    <col min="3" max="3" width="12.140625" style="1" bestFit="1" customWidth="1"/>
    <col min="4" max="4" width="13" style="1" bestFit="1" customWidth="1"/>
    <col min="5" max="5" width="12.5703125" style="1" bestFit="1" customWidth="1"/>
    <col min="6" max="7" width="13" style="1" bestFit="1" customWidth="1"/>
    <col min="8" max="8" width="10.5703125" style="1" bestFit="1" customWidth="1"/>
    <col min="9" max="9" width="13" style="1" bestFit="1" customWidth="1"/>
    <col min="10" max="16384" width="9.140625" style="1"/>
  </cols>
  <sheetData>
    <row r="3" spans="2:9" x14ac:dyDescent="0.25">
      <c r="B3" s="12" t="s">
        <v>18</v>
      </c>
      <c r="C3" s="12"/>
      <c r="D3" s="12"/>
      <c r="E3" s="12"/>
      <c r="F3" s="12"/>
      <c r="G3" s="12"/>
      <c r="H3" s="12"/>
      <c r="I3" s="12"/>
    </row>
    <row r="7" spans="2:9" ht="21" customHeight="1" x14ac:dyDescent="0.35">
      <c r="B7" s="33" t="s">
        <v>36</v>
      </c>
      <c r="C7" s="33"/>
      <c r="D7" s="33"/>
      <c r="E7" s="33"/>
      <c r="F7" s="33"/>
      <c r="G7" s="33"/>
      <c r="I7" s="31" t="s">
        <v>0</v>
      </c>
    </row>
    <row r="8" spans="2:9" x14ac:dyDescent="0.25">
      <c r="B8" s="13" t="s">
        <v>24</v>
      </c>
      <c r="C8" s="14">
        <v>2013</v>
      </c>
      <c r="D8" s="14">
        <v>2014</v>
      </c>
      <c r="E8" s="14">
        <v>2015</v>
      </c>
      <c r="F8" s="14">
        <v>2016</v>
      </c>
      <c r="G8" s="14">
        <v>2017</v>
      </c>
      <c r="I8" s="32"/>
    </row>
    <row r="9" spans="2:9" x14ac:dyDescent="0.25">
      <c r="B9" s="15" t="s">
        <v>1</v>
      </c>
      <c r="C9" s="16">
        <v>3273.0509999999999</v>
      </c>
      <c r="D9" s="16">
        <v>3442.8069999999998</v>
      </c>
      <c r="E9" s="16">
        <v>3334.3420000000001</v>
      </c>
      <c r="F9" s="16">
        <v>2691.0223999999998</v>
      </c>
      <c r="G9" s="16">
        <v>2331.2775799999999</v>
      </c>
      <c r="H9" s="9"/>
      <c r="I9" s="16">
        <f>AVERAGE(C9:G9)</f>
        <v>3014.499996</v>
      </c>
    </row>
    <row r="10" spans="2:9" x14ac:dyDescent="0.25">
      <c r="B10" s="17" t="s">
        <v>2</v>
      </c>
      <c r="C10" s="18">
        <v>-2502.0039999999999</v>
      </c>
      <c r="D10" s="18">
        <v>-1470.8724499999998</v>
      </c>
      <c r="E10" s="18">
        <v>-1328.3121999999998</v>
      </c>
      <c r="F10" s="18">
        <v>-1097.9653799999999</v>
      </c>
      <c r="G10" s="18">
        <v>-612.49300000000005</v>
      </c>
      <c r="H10" s="9"/>
      <c r="I10" s="18">
        <f>AVERAGE(C10:G10)</f>
        <v>-1402.3294060000001</v>
      </c>
    </row>
    <row r="11" spans="2:9" x14ac:dyDescent="0.25">
      <c r="B11" s="15" t="s">
        <v>3</v>
      </c>
      <c r="C11" s="16">
        <v>-740.78665999999998</v>
      </c>
      <c r="D11" s="16">
        <v>-654.22572000000002</v>
      </c>
      <c r="E11" s="16">
        <v>-558</v>
      </c>
      <c r="F11" s="16">
        <v>-549.31703000000005</v>
      </c>
      <c r="G11" s="16">
        <v>-452.12432999999999</v>
      </c>
      <c r="H11" s="9"/>
      <c r="I11" s="16">
        <f>AVERAGE(C11:G11)</f>
        <v>-590.89074800000003</v>
      </c>
    </row>
    <row r="12" spans="2:9" x14ac:dyDescent="0.25">
      <c r="B12" s="19" t="s">
        <v>29</v>
      </c>
      <c r="C12" s="20">
        <v>30.260339999999967</v>
      </c>
      <c r="D12" s="20">
        <v>1317.70883</v>
      </c>
      <c r="E12" s="20">
        <v>1448.0298</v>
      </c>
      <c r="F12" s="20">
        <v>1043.73999</v>
      </c>
      <c r="G12" s="20">
        <v>1266.6602499999999</v>
      </c>
      <c r="H12" s="9"/>
      <c r="I12" s="16">
        <f>AVERAGE(C12:G12)</f>
        <v>1021.2798419999999</v>
      </c>
    </row>
    <row r="13" spans="2:9" x14ac:dyDescent="0.25">
      <c r="B13" s="15"/>
      <c r="C13" s="16"/>
      <c r="D13" s="16"/>
      <c r="E13" s="16"/>
      <c r="F13" s="16"/>
      <c r="G13" s="16"/>
      <c r="H13" s="9"/>
      <c r="I13" s="16"/>
    </row>
    <row r="14" spans="2:9" x14ac:dyDescent="0.25">
      <c r="B14" s="17" t="s">
        <v>4</v>
      </c>
      <c r="C14" s="18">
        <v>837.80732977519983</v>
      </c>
      <c r="D14" s="18">
        <v>1468.4667377141316</v>
      </c>
      <c r="E14" s="18">
        <v>1657.3648609582231</v>
      </c>
      <c r="F14" s="18">
        <v>1973.6036900755169</v>
      </c>
      <c r="G14" s="18">
        <v>914.48599206477365</v>
      </c>
      <c r="H14" s="9"/>
      <c r="I14" s="18">
        <f>AVERAGE(C14:G14)</f>
        <v>1370.345722117569</v>
      </c>
    </row>
    <row r="15" spans="2:9" x14ac:dyDescent="0.25">
      <c r="B15" s="21" t="s">
        <v>5</v>
      </c>
      <c r="C15" s="22">
        <v>0</v>
      </c>
      <c r="D15" s="22">
        <v>0</v>
      </c>
      <c r="E15" s="22">
        <v>0</v>
      </c>
      <c r="F15" s="22">
        <v>0</v>
      </c>
      <c r="G15" s="22">
        <v>0</v>
      </c>
      <c r="H15" s="9"/>
      <c r="I15" s="22"/>
    </row>
    <row r="16" spans="2:9" x14ac:dyDescent="0.25">
      <c r="B16" s="23" t="s">
        <v>6</v>
      </c>
      <c r="C16" s="22">
        <v>837.80732977519983</v>
      </c>
      <c r="D16" s="22">
        <v>1468.4667377141316</v>
      </c>
      <c r="E16" s="22">
        <v>1657.3648609582231</v>
      </c>
      <c r="F16" s="22">
        <v>1973.6036900755169</v>
      </c>
      <c r="G16" s="22">
        <v>914.48599206477365</v>
      </c>
      <c r="H16" s="9"/>
      <c r="I16" s="22"/>
    </row>
    <row r="17" spans="2:10" x14ac:dyDescent="0.25">
      <c r="B17" s="3"/>
      <c r="C17" s="3"/>
      <c r="D17" s="3"/>
      <c r="E17" s="3"/>
      <c r="F17" s="3"/>
      <c r="G17" s="3"/>
      <c r="I17" s="3"/>
    </row>
    <row r="18" spans="2:10" ht="15.75" x14ac:dyDescent="0.25">
      <c r="B18" s="24" t="s">
        <v>7</v>
      </c>
      <c r="C18" s="25">
        <f>C9+C10+C11+C14</f>
        <v>868.06766977519987</v>
      </c>
      <c r="D18" s="25">
        <f t="shared" ref="D18:G18" si="0">D9+D10+D11+D14</f>
        <v>2786.1755677141318</v>
      </c>
      <c r="E18" s="25">
        <f t="shared" si="0"/>
        <v>3105.3946609582235</v>
      </c>
      <c r="F18" s="25">
        <f t="shared" si="0"/>
        <v>3017.3436800755171</v>
      </c>
      <c r="G18" s="25">
        <f t="shared" si="0"/>
        <v>2181.1462420647736</v>
      </c>
      <c r="H18" s="9"/>
      <c r="I18" s="25">
        <f>AVERAGE(C18:G18)</f>
        <v>2391.625564117569</v>
      </c>
      <c r="J18" s="9"/>
    </row>
    <row r="19" spans="2:10" x14ac:dyDescent="0.25">
      <c r="B19" s="3"/>
      <c r="C19" s="3"/>
      <c r="D19" s="3"/>
      <c r="E19" s="3"/>
      <c r="F19" s="3"/>
      <c r="G19" s="3"/>
      <c r="I19" s="3"/>
    </row>
    <row r="20" spans="2:10" x14ac:dyDescent="0.25">
      <c r="B20" s="15" t="s">
        <v>8</v>
      </c>
      <c r="C20" s="26">
        <f>C18/C9</f>
        <v>0.26521666474955624</v>
      </c>
      <c r="D20" s="26">
        <f>D18/D9</f>
        <v>0.809274399556563</v>
      </c>
      <c r="E20" s="26">
        <f>E18/E9</f>
        <v>0.93133657583961793</v>
      </c>
      <c r="F20" s="26">
        <f>F18/F9</f>
        <v>1.1212629371184415</v>
      </c>
      <c r="G20" s="26">
        <f>G18/G9</f>
        <v>0.93560126034617186</v>
      </c>
      <c r="H20" s="10"/>
      <c r="I20" s="26">
        <f>AVERAGE(C20:G20)</f>
        <v>0.81253836752206998</v>
      </c>
      <c r="J20" s="11"/>
    </row>
    <row r="23" spans="2:10" ht="21" customHeight="1" x14ac:dyDescent="0.35">
      <c r="B23" s="33" t="s">
        <v>21</v>
      </c>
      <c r="C23" s="33"/>
      <c r="D23" s="33"/>
      <c r="E23" s="33"/>
      <c r="F23" s="33"/>
      <c r="G23" s="33"/>
      <c r="I23" s="31" t="s">
        <v>0</v>
      </c>
    </row>
    <row r="24" spans="2:10" x14ac:dyDescent="0.25">
      <c r="B24" s="13"/>
      <c r="C24" s="14">
        <f>C8</f>
        <v>2013</v>
      </c>
      <c r="D24" s="14">
        <f t="shared" ref="D24:G24" si="1">D8</f>
        <v>2014</v>
      </c>
      <c r="E24" s="14">
        <f t="shared" si="1"/>
        <v>2015</v>
      </c>
      <c r="F24" s="14">
        <f t="shared" si="1"/>
        <v>2016</v>
      </c>
      <c r="G24" s="14">
        <f t="shared" si="1"/>
        <v>2017</v>
      </c>
      <c r="I24" s="32"/>
    </row>
    <row r="25" spans="2:10" x14ac:dyDescent="0.25">
      <c r="B25" s="15" t="s">
        <v>20</v>
      </c>
      <c r="C25" s="27">
        <f>-(C10/C9)</f>
        <v>0.76442560778918511</v>
      </c>
      <c r="D25" s="27">
        <f>-(D10/D9)</f>
        <v>0.42723058539151337</v>
      </c>
      <c r="E25" s="27">
        <f>-(E10/E9)</f>
        <v>0.39837311229621913</v>
      </c>
      <c r="F25" s="27">
        <f>-(F10/F9)</f>
        <v>0.40801049444999044</v>
      </c>
      <c r="G25" s="27">
        <f>-(G10/G9)</f>
        <v>0.26272847354367818</v>
      </c>
      <c r="H25" s="9"/>
      <c r="I25" s="27">
        <f>AVERAGE(C25:G25)</f>
        <v>0.45215365469411728</v>
      </c>
    </row>
    <row r="26" spans="2:10" x14ac:dyDescent="0.25">
      <c r="B26" s="17" t="s">
        <v>22</v>
      </c>
      <c r="C26" s="28">
        <f>-(C11/C9)</f>
        <v>0.22632909172512131</v>
      </c>
      <c r="D26" s="28">
        <f>-(D11/D9)</f>
        <v>0.19002683566055259</v>
      </c>
      <c r="E26" s="28">
        <f>-(E11/E9)</f>
        <v>0.16734936008363868</v>
      </c>
      <c r="F26" s="28">
        <f>-(F11/F9)</f>
        <v>0.20412948996634145</v>
      </c>
      <c r="G26" s="28">
        <f>-(G11/G9)</f>
        <v>0.19393843696639504</v>
      </c>
      <c r="H26" s="9"/>
      <c r="I26" s="28">
        <f>AVERAGE(C26:G26)</f>
        <v>0.1963546428804098</v>
      </c>
    </row>
    <row r="27" spans="2:10" x14ac:dyDescent="0.25">
      <c r="B27" s="15" t="s">
        <v>23</v>
      </c>
      <c r="C27" s="27">
        <f>C25+C26</f>
        <v>0.99075469951430639</v>
      </c>
      <c r="D27" s="27">
        <f t="shared" ref="D27:G27" si="2">D25+D26</f>
        <v>0.61725742105206594</v>
      </c>
      <c r="E27" s="27">
        <f t="shared" si="2"/>
        <v>0.56572247237985784</v>
      </c>
      <c r="F27" s="27">
        <f t="shared" si="2"/>
        <v>0.61213998441633188</v>
      </c>
      <c r="G27" s="27">
        <f t="shared" si="2"/>
        <v>0.45666691051007324</v>
      </c>
      <c r="H27" s="9"/>
      <c r="I27" s="27">
        <f>AVERAGE(C27:G27)</f>
        <v>0.6485082975745271</v>
      </c>
    </row>
  </sheetData>
  <sheetProtection algorithmName="SHA-512" hashValue="NmMhWPIEu7SbbPCow4WlTXY54Kj/Ms6PAq/8+qshhqHC3E0Av+eJ0GbWnflm/maWGdIK1Ztc7xmrYPWmTr8l1w==" saltValue="WXHVCIuGoQsi+GmiAYUiZQ==" spinCount="100000" sheet="1" objects="1" scenarios="1"/>
  <mergeCells count="4">
    <mergeCell ref="B7:G7"/>
    <mergeCell ref="I7:I8"/>
    <mergeCell ref="B23:G23"/>
    <mergeCell ref="I23:I24"/>
  </mergeCells>
  <pageMargins left="0.70866141732283472" right="0.70866141732283472" top="0.74803149606299213" bottom="0.74803149606299213" header="0.31496062992125984" footer="0.31496062992125984"/>
  <pageSetup paperSize="9" scale="85" orientation="landscape" verticalDpi="0" r:id="rId1"/>
  <headerFooter>
    <oddHeader>&amp;L&amp;"-,Bold"&amp;14&amp;K002060FINANSSIVALVONTA
FINANSINSPEKTIONEN&amp;"-,Regular"&amp;11&amp;K01+000
&amp;R&amp;"-,Bold"&amp;14&amp;A</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3:J27"/>
  <sheetViews>
    <sheetView zoomScale="85" zoomScaleNormal="85" workbookViewId="0"/>
  </sheetViews>
  <sheetFormatPr defaultColWidth="9.140625" defaultRowHeight="15" x14ac:dyDescent="0.25"/>
  <cols>
    <col min="1" max="1" width="17.140625" style="1" customWidth="1"/>
    <col min="2" max="2" width="40" style="1" customWidth="1"/>
    <col min="3" max="3" width="12.140625" style="1" bestFit="1" customWidth="1"/>
    <col min="4" max="4" width="13" style="1" bestFit="1" customWidth="1"/>
    <col min="5" max="5" width="12.5703125" style="1" bestFit="1" customWidth="1"/>
    <col min="6" max="7" width="13" style="1" bestFit="1" customWidth="1"/>
    <col min="8" max="8" width="10.5703125" style="1" bestFit="1" customWidth="1"/>
    <col min="9" max="9" width="13" style="1" bestFit="1" customWidth="1"/>
    <col min="10" max="16384" width="9.140625" style="1"/>
  </cols>
  <sheetData>
    <row r="3" spans="2:9" x14ac:dyDescent="0.25">
      <c r="B3" s="12" t="s">
        <v>17</v>
      </c>
      <c r="C3" s="12"/>
      <c r="D3" s="12"/>
      <c r="E3" s="12"/>
      <c r="F3" s="12"/>
      <c r="G3" s="12"/>
      <c r="H3" s="12"/>
      <c r="I3" s="12"/>
    </row>
    <row r="7" spans="2:9" ht="21" customHeight="1" x14ac:dyDescent="0.35">
      <c r="B7" s="33" t="s">
        <v>36</v>
      </c>
      <c r="C7" s="33"/>
      <c r="D7" s="33"/>
      <c r="E7" s="33"/>
      <c r="F7" s="33"/>
      <c r="G7" s="33"/>
      <c r="I7" s="31" t="s">
        <v>0</v>
      </c>
    </row>
    <row r="8" spans="2:9" x14ac:dyDescent="0.25">
      <c r="B8" s="13" t="s">
        <v>24</v>
      </c>
      <c r="C8" s="14">
        <v>2013</v>
      </c>
      <c r="D8" s="14">
        <v>2014</v>
      </c>
      <c r="E8" s="14">
        <v>2015</v>
      </c>
      <c r="F8" s="14">
        <v>2016</v>
      </c>
      <c r="G8" s="14">
        <v>2017</v>
      </c>
      <c r="I8" s="32"/>
    </row>
    <row r="9" spans="2:9" x14ac:dyDescent="0.25">
      <c r="B9" s="15" t="s">
        <v>1</v>
      </c>
      <c r="C9" s="16">
        <v>92871.394060000006</v>
      </c>
      <c r="D9" s="16">
        <v>88836.749750000003</v>
      </c>
      <c r="E9" s="16">
        <v>88523.845000000001</v>
      </c>
      <c r="F9" s="16">
        <v>82010.458480000001</v>
      </c>
      <c r="G9" s="16">
        <v>81689.462069999994</v>
      </c>
      <c r="H9" s="9"/>
      <c r="I9" s="16">
        <f>AVERAGE(C9:G9)</f>
        <v>86786.381872000013</v>
      </c>
    </row>
    <row r="10" spans="2:9" x14ac:dyDescent="0.25">
      <c r="B10" s="17" t="s">
        <v>2</v>
      </c>
      <c r="C10" s="18">
        <v>-65457.55212</v>
      </c>
      <c r="D10" s="18">
        <v>-83257.257949999999</v>
      </c>
      <c r="E10" s="18">
        <v>-91313.280699999988</v>
      </c>
      <c r="F10" s="18">
        <v>-96523.368490000008</v>
      </c>
      <c r="G10" s="18">
        <v>-52974.833760000009</v>
      </c>
      <c r="H10" s="9"/>
      <c r="I10" s="18">
        <f>AVERAGE(C10:G10)</f>
        <v>-77905.258604000002</v>
      </c>
    </row>
    <row r="11" spans="2:9" x14ac:dyDescent="0.25">
      <c r="B11" s="15" t="s">
        <v>3</v>
      </c>
      <c r="C11" s="16">
        <v>-11799.406499999999</v>
      </c>
      <c r="D11" s="16">
        <v>-12217.375830000001</v>
      </c>
      <c r="E11" s="16">
        <v>-11724.018179999999</v>
      </c>
      <c r="F11" s="16">
        <v>-13394.60391</v>
      </c>
      <c r="G11" s="16">
        <v>-12814.361919999999</v>
      </c>
      <c r="H11" s="9"/>
      <c r="I11" s="16">
        <f>AVERAGE(C11:G11)</f>
        <v>-12389.953268000001</v>
      </c>
    </row>
    <row r="12" spans="2:9" x14ac:dyDescent="0.25">
      <c r="B12" s="19" t="s">
        <v>29</v>
      </c>
      <c r="C12" s="20">
        <v>15614.435440000005</v>
      </c>
      <c r="D12" s="20">
        <v>-6637.8840300000029</v>
      </c>
      <c r="E12" s="20">
        <v>-14513.453879999988</v>
      </c>
      <c r="F12" s="20">
        <v>-27907.513920000005</v>
      </c>
      <c r="G12" s="20">
        <v>15900.266389999988</v>
      </c>
      <c r="H12" s="9"/>
      <c r="I12" s="16">
        <f>AVERAGE(C12:G12)</f>
        <v>-3508.8300000000004</v>
      </c>
    </row>
    <row r="13" spans="2:9" x14ac:dyDescent="0.25">
      <c r="B13" s="15"/>
      <c r="C13" s="16"/>
      <c r="D13" s="16"/>
      <c r="E13" s="16"/>
      <c r="F13" s="16"/>
      <c r="G13" s="16"/>
      <c r="H13" s="9"/>
      <c r="I13" s="16"/>
    </row>
    <row r="14" spans="2:9" x14ac:dyDescent="0.25">
      <c r="B14" s="17" t="s">
        <v>4</v>
      </c>
      <c r="C14" s="18">
        <v>25552.720123933072</v>
      </c>
      <c r="D14" s="18">
        <v>30312.367005445223</v>
      </c>
      <c r="E14" s="18">
        <v>20363.617973419452</v>
      </c>
      <c r="F14" s="18">
        <v>17766.963637059715</v>
      </c>
      <c r="G14" s="18">
        <v>37148.512895098051</v>
      </c>
      <c r="H14" s="9"/>
      <c r="I14" s="18">
        <f>AVERAGE(C14:G14)</f>
        <v>26228.836326991102</v>
      </c>
    </row>
    <row r="15" spans="2:9" x14ac:dyDescent="0.25">
      <c r="B15" s="21" t="s">
        <v>5</v>
      </c>
      <c r="C15" s="22">
        <v>8070.3364500000007</v>
      </c>
      <c r="D15" s="22">
        <v>7641.7490875000003</v>
      </c>
      <c r="E15" s="22">
        <v>8063.3479500000003</v>
      </c>
      <c r="F15" s="22">
        <v>7923.5069759999997</v>
      </c>
      <c r="G15" s="22">
        <v>7254.5589563399999</v>
      </c>
      <c r="H15" s="9"/>
      <c r="I15" s="22"/>
    </row>
    <row r="16" spans="2:9" x14ac:dyDescent="0.25">
      <c r="B16" s="23" t="s">
        <v>6</v>
      </c>
      <c r="C16" s="22">
        <v>17482.383673933073</v>
      </c>
      <c r="D16" s="22">
        <v>22670.617917945223</v>
      </c>
      <c r="E16" s="22">
        <v>12300.270023419451</v>
      </c>
      <c r="F16" s="22">
        <v>9843.456661059714</v>
      </c>
      <c r="G16" s="22">
        <v>29225.005919098054</v>
      </c>
      <c r="H16" s="9"/>
      <c r="I16" s="22"/>
    </row>
    <row r="17" spans="2:10" x14ac:dyDescent="0.25">
      <c r="B17" s="3"/>
      <c r="C17" s="3"/>
      <c r="D17" s="3"/>
      <c r="E17" s="3"/>
      <c r="F17" s="3"/>
      <c r="G17" s="3"/>
      <c r="I17" s="3"/>
    </row>
    <row r="18" spans="2:10" ht="15.75" x14ac:dyDescent="0.25">
      <c r="B18" s="24" t="s">
        <v>7</v>
      </c>
      <c r="C18" s="25">
        <f>C9+C10+C11+C14</f>
        <v>41167.155563933076</v>
      </c>
      <c r="D18" s="25">
        <f t="shared" ref="D18:G18" si="0">D9+D10+D11+D14</f>
        <v>23674.482975445226</v>
      </c>
      <c r="E18" s="25">
        <f t="shared" si="0"/>
        <v>5850.1640934194656</v>
      </c>
      <c r="F18" s="25">
        <f t="shared" si="0"/>
        <v>-10140.55028294029</v>
      </c>
      <c r="G18" s="25">
        <f t="shared" si="0"/>
        <v>53048.779285098033</v>
      </c>
      <c r="H18" s="9"/>
      <c r="I18" s="25">
        <f>AVERAGE(C18:G18)</f>
        <v>22720.006326991104</v>
      </c>
      <c r="J18" s="9"/>
    </row>
    <row r="19" spans="2:10" x14ac:dyDescent="0.25">
      <c r="B19" s="3"/>
      <c r="C19" s="3"/>
      <c r="D19" s="3"/>
      <c r="E19" s="3"/>
      <c r="F19" s="3"/>
      <c r="G19" s="3"/>
      <c r="I19" s="3"/>
    </row>
    <row r="20" spans="2:10" x14ac:dyDescent="0.25">
      <c r="B20" s="15" t="s">
        <v>8</v>
      </c>
      <c r="C20" s="26">
        <f>C18/C9</f>
        <v>0.44327056765549183</v>
      </c>
      <c r="D20" s="26">
        <f>D18/D9</f>
        <v>0.26649424975664676</v>
      </c>
      <c r="E20" s="26">
        <f>E18/E9</f>
        <v>6.6085743264082869E-2</v>
      </c>
      <c r="F20" s="26">
        <f>F18/F9</f>
        <v>-0.12364947679707558</v>
      </c>
      <c r="G20" s="26">
        <f>G18/G9</f>
        <v>0.64939562510082804</v>
      </c>
      <c r="H20" s="10"/>
      <c r="I20" s="26">
        <f>AVERAGE(C20:G20)</f>
        <v>0.26031934179599475</v>
      </c>
      <c r="J20" s="11"/>
    </row>
    <row r="23" spans="2:10" ht="21" customHeight="1" x14ac:dyDescent="0.35">
      <c r="B23" s="33" t="s">
        <v>21</v>
      </c>
      <c r="C23" s="33"/>
      <c r="D23" s="33"/>
      <c r="E23" s="33"/>
      <c r="F23" s="33"/>
      <c r="G23" s="33"/>
      <c r="I23" s="31" t="s">
        <v>0</v>
      </c>
    </row>
    <row r="24" spans="2:10" x14ac:dyDescent="0.25">
      <c r="B24" s="13"/>
      <c r="C24" s="14">
        <f>C8</f>
        <v>2013</v>
      </c>
      <c r="D24" s="14">
        <f t="shared" ref="D24:G24" si="1">D8</f>
        <v>2014</v>
      </c>
      <c r="E24" s="14">
        <f t="shared" si="1"/>
        <v>2015</v>
      </c>
      <c r="F24" s="14">
        <f t="shared" si="1"/>
        <v>2016</v>
      </c>
      <c r="G24" s="14">
        <f t="shared" si="1"/>
        <v>2017</v>
      </c>
      <c r="I24" s="32"/>
    </row>
    <row r="25" spans="2:10" x14ac:dyDescent="0.25">
      <c r="B25" s="15" t="s">
        <v>20</v>
      </c>
      <c r="C25" s="27">
        <f>-(C10/C9)</f>
        <v>0.70481931258306341</v>
      </c>
      <c r="D25" s="27">
        <f>-(D10/D9)</f>
        <v>0.93719387735704496</v>
      </c>
      <c r="E25" s="27">
        <f>-(E10/E9)</f>
        <v>1.0315105574097012</v>
      </c>
      <c r="F25" s="27">
        <f>-(F10/F9)</f>
        <v>1.1769641370013715</v>
      </c>
      <c r="G25" s="27">
        <f>-(G10/G9)</f>
        <v>0.64849042235834142</v>
      </c>
      <c r="H25" s="9"/>
      <c r="I25" s="27">
        <f>AVERAGE(C25:G25)</f>
        <v>0.89979566134190458</v>
      </c>
    </row>
    <row r="26" spans="2:10" x14ac:dyDescent="0.25">
      <c r="B26" s="17" t="s">
        <v>22</v>
      </c>
      <c r="C26" s="28">
        <f>-(C11/C9)</f>
        <v>0.12705103244575974</v>
      </c>
      <c r="D26" s="28">
        <f>-(D11/D9)</f>
        <v>0.13752614615439598</v>
      </c>
      <c r="E26" s="28">
        <f>-(E11/E9)</f>
        <v>0.13243909796281442</v>
      </c>
      <c r="F26" s="28">
        <f>-(F11/F9)</f>
        <v>0.16332799691964361</v>
      </c>
      <c r="G26" s="28">
        <f>-(G11/G9)</f>
        <v>0.15686676831118471</v>
      </c>
      <c r="H26" s="9"/>
      <c r="I26" s="28">
        <f>AVERAGE(C26:G26)</f>
        <v>0.1434422083587597</v>
      </c>
    </row>
    <row r="27" spans="2:10" x14ac:dyDescent="0.25">
      <c r="B27" s="15" t="s">
        <v>23</v>
      </c>
      <c r="C27" s="27">
        <f>C25+C26</f>
        <v>0.83187034502882318</v>
      </c>
      <c r="D27" s="27">
        <f t="shared" ref="D27:G27" si="2">D25+D26</f>
        <v>1.0747200235114409</v>
      </c>
      <c r="E27" s="27">
        <f t="shared" si="2"/>
        <v>1.1639496553725157</v>
      </c>
      <c r="F27" s="27">
        <f t="shared" si="2"/>
        <v>1.340292133921015</v>
      </c>
      <c r="G27" s="27">
        <f t="shared" si="2"/>
        <v>0.80535719066952616</v>
      </c>
      <c r="H27" s="9"/>
      <c r="I27" s="27">
        <f>AVERAGE(C27:G27)</f>
        <v>1.0432378697006643</v>
      </c>
    </row>
  </sheetData>
  <sheetProtection algorithmName="SHA-512" hashValue="hvmHwXpnzphnBN46PtGLUAYgSSZoSHJP1EkOIwdsK4pwSdkV24QN0qjEWx62CIaFiBPzijwOiZd0eVOIESqBNg==" saltValue="HUPG+PWUDVnNigc/RssHlA==" spinCount="100000" sheet="1" objects="1" scenarios="1"/>
  <mergeCells count="4">
    <mergeCell ref="B7:G7"/>
    <mergeCell ref="I7:I8"/>
    <mergeCell ref="B23:G23"/>
    <mergeCell ref="I23:I24"/>
  </mergeCells>
  <pageMargins left="0.70866141732283472" right="0.70866141732283472" top="0.74803149606299213" bottom="0.74803149606299213" header="0.31496062992125984" footer="0.31496062992125984"/>
  <pageSetup paperSize="9" scale="85" orientation="landscape" verticalDpi="0" r:id="rId1"/>
  <headerFooter>
    <oddHeader>&amp;L&amp;"-,Bold"&amp;14&amp;K002060FINANSSIVALVONTA
FINANSINSPEKTIONEN
&amp;R&amp;"-,Bold"&amp;14&amp;A</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3:J27"/>
  <sheetViews>
    <sheetView zoomScale="85" zoomScaleNormal="85" workbookViewId="0"/>
  </sheetViews>
  <sheetFormatPr defaultColWidth="9.140625" defaultRowHeight="15" x14ac:dyDescent="0.25"/>
  <cols>
    <col min="1" max="1" width="17.140625" style="1" customWidth="1"/>
    <col min="2" max="2" width="40" style="1" customWidth="1"/>
    <col min="3" max="3" width="12.140625" style="1" bestFit="1" customWidth="1"/>
    <col min="4" max="4" width="13" style="1" bestFit="1" customWidth="1"/>
    <col min="5" max="5" width="12.5703125" style="1" bestFit="1" customWidth="1"/>
    <col min="6" max="7" width="13" style="1" bestFit="1" customWidth="1"/>
    <col min="8" max="8" width="10.5703125" style="1" bestFit="1" customWidth="1"/>
    <col min="9" max="9" width="13" style="1" bestFit="1" customWidth="1"/>
    <col min="10" max="16384" width="9.140625" style="1"/>
  </cols>
  <sheetData>
    <row r="3" spans="2:9" x14ac:dyDescent="0.25">
      <c r="B3" s="12" t="s">
        <v>16</v>
      </c>
      <c r="C3" s="12"/>
      <c r="D3" s="12"/>
      <c r="E3" s="12"/>
      <c r="F3" s="12"/>
      <c r="G3" s="12"/>
      <c r="H3" s="12"/>
      <c r="I3" s="12"/>
    </row>
    <row r="7" spans="2:9" ht="21" customHeight="1" x14ac:dyDescent="0.35">
      <c r="B7" s="33" t="s">
        <v>36</v>
      </c>
      <c r="C7" s="33"/>
      <c r="D7" s="33"/>
      <c r="E7" s="33"/>
      <c r="F7" s="33"/>
      <c r="G7" s="33"/>
      <c r="I7" s="31" t="s">
        <v>0</v>
      </c>
    </row>
    <row r="8" spans="2:9" x14ac:dyDescent="0.25">
      <c r="B8" s="13" t="s">
        <v>24</v>
      </c>
      <c r="C8" s="14">
        <v>2013</v>
      </c>
      <c r="D8" s="14">
        <v>2014</v>
      </c>
      <c r="E8" s="14">
        <v>2015</v>
      </c>
      <c r="F8" s="14">
        <v>2016</v>
      </c>
      <c r="G8" s="14">
        <v>2017</v>
      </c>
      <c r="I8" s="32"/>
    </row>
    <row r="9" spans="2:9" x14ac:dyDescent="0.25">
      <c r="B9" s="15" t="s">
        <v>1</v>
      </c>
      <c r="C9" s="16">
        <v>12310.26838</v>
      </c>
      <c r="D9" s="16">
        <v>12393.914339999999</v>
      </c>
      <c r="E9" s="16">
        <v>11333.882589999999</v>
      </c>
      <c r="F9" s="16">
        <v>11109.464</v>
      </c>
      <c r="G9" s="16">
        <v>10879.688239999999</v>
      </c>
      <c r="H9" s="9"/>
      <c r="I9" s="16">
        <f>AVERAGE(C9:G9)</f>
        <v>11605.443510000001</v>
      </c>
    </row>
    <row r="10" spans="2:9" x14ac:dyDescent="0.25">
      <c r="B10" s="17" t="s">
        <v>2</v>
      </c>
      <c r="C10" s="18">
        <v>-9926.5906100000011</v>
      </c>
      <c r="D10" s="18">
        <v>-13149.044939999998</v>
      </c>
      <c r="E10" s="18">
        <v>-9463.5116499999986</v>
      </c>
      <c r="F10" s="18">
        <v>-5607.3819999999996</v>
      </c>
      <c r="G10" s="18">
        <v>-8913.2293200000004</v>
      </c>
      <c r="H10" s="9"/>
      <c r="I10" s="18">
        <f>AVERAGE(C10:G10)</f>
        <v>-9411.9517039999992</v>
      </c>
    </row>
    <row r="11" spans="2:9" x14ac:dyDescent="0.25">
      <c r="B11" s="15" t="s">
        <v>3</v>
      </c>
      <c r="C11" s="16">
        <v>-2168.4577100000001</v>
      </c>
      <c r="D11" s="16">
        <v>-2251.0221900000001</v>
      </c>
      <c r="E11" s="16">
        <v>-2603.08745</v>
      </c>
      <c r="F11" s="16">
        <v>-3188</v>
      </c>
      <c r="G11" s="16">
        <v>-3204.08941</v>
      </c>
      <c r="H11" s="9"/>
      <c r="I11" s="16">
        <f>AVERAGE(C11:G11)</f>
        <v>-2682.9313520000005</v>
      </c>
    </row>
    <row r="12" spans="2:9" x14ac:dyDescent="0.25">
      <c r="B12" s="19" t="s">
        <v>29</v>
      </c>
      <c r="C12" s="20">
        <v>259.4200600000089</v>
      </c>
      <c r="D12" s="20">
        <v>-3006.1527899999978</v>
      </c>
      <c r="E12" s="20">
        <v>-732.71650999999883</v>
      </c>
      <c r="F12" s="20">
        <v>2314.0819999999999</v>
      </c>
      <c r="G12" s="20">
        <v>-1237.6304900000002</v>
      </c>
      <c r="H12" s="9"/>
      <c r="I12" s="16">
        <f>AVERAGE(C12:G12)</f>
        <v>-480.59954599999764</v>
      </c>
    </row>
    <row r="13" spans="2:9" x14ac:dyDescent="0.25">
      <c r="B13" s="15"/>
      <c r="C13" s="16"/>
      <c r="D13" s="16"/>
      <c r="E13" s="16"/>
      <c r="F13" s="16"/>
      <c r="G13" s="16"/>
      <c r="H13" s="9"/>
      <c r="I13" s="16"/>
    </row>
    <row r="14" spans="2:9" x14ac:dyDescent="0.25">
      <c r="B14" s="17" t="s">
        <v>4</v>
      </c>
      <c r="C14" s="18">
        <v>-594.75194276400009</v>
      </c>
      <c r="D14" s="18">
        <v>3739.6812286274999</v>
      </c>
      <c r="E14" s="18">
        <v>217.698608396</v>
      </c>
      <c r="F14" s="18">
        <v>1336.3173224499999</v>
      </c>
      <c r="G14" s="18">
        <v>231.71678100000003</v>
      </c>
      <c r="H14" s="9"/>
      <c r="I14" s="18">
        <f>AVERAGE(C14:G14)</f>
        <v>986.13239954189999</v>
      </c>
    </row>
    <row r="15" spans="2:9" x14ac:dyDescent="0.25">
      <c r="B15" s="21" t="s">
        <v>5</v>
      </c>
      <c r="C15" s="22">
        <v>940.46699999999998</v>
      </c>
      <c r="D15" s="22">
        <v>828.53499999999997</v>
      </c>
      <c r="E15" s="22">
        <v>744.35</v>
      </c>
      <c r="F15" s="22">
        <v>733.40800000000002</v>
      </c>
      <c r="G15" s="22">
        <v>793.85599999999999</v>
      </c>
      <c r="H15" s="9"/>
      <c r="I15" s="22"/>
    </row>
    <row r="16" spans="2:9" x14ac:dyDescent="0.25">
      <c r="B16" s="23" t="s">
        <v>6</v>
      </c>
      <c r="C16" s="22">
        <v>-1535.2189427640001</v>
      </c>
      <c r="D16" s="22">
        <v>2911.1462286274996</v>
      </c>
      <c r="E16" s="22">
        <v>-526.65139160399997</v>
      </c>
      <c r="F16" s="22">
        <v>602.90932244999988</v>
      </c>
      <c r="G16" s="22">
        <v>-501.69121899999999</v>
      </c>
      <c r="H16" s="9"/>
      <c r="I16" s="22"/>
    </row>
    <row r="17" spans="2:10" x14ac:dyDescent="0.25">
      <c r="B17" s="3"/>
      <c r="C17" s="3"/>
      <c r="D17" s="3"/>
      <c r="E17" s="3"/>
      <c r="F17" s="3"/>
      <c r="G17" s="3"/>
      <c r="I17" s="3"/>
    </row>
    <row r="18" spans="2:10" ht="15.75" x14ac:dyDescent="0.25">
      <c r="B18" s="24" t="s">
        <v>7</v>
      </c>
      <c r="C18" s="25">
        <f>C9+C10+C11+C14</f>
        <v>-379.53188276400181</v>
      </c>
      <c r="D18" s="25">
        <f t="shared" ref="D18:G18" si="0">D9+D10+D11+D14</f>
        <v>733.52843862750115</v>
      </c>
      <c r="E18" s="25">
        <f t="shared" si="0"/>
        <v>-515.01790160399923</v>
      </c>
      <c r="F18" s="25">
        <f t="shared" si="0"/>
        <v>3650.39932245</v>
      </c>
      <c r="G18" s="25">
        <f t="shared" si="0"/>
        <v>-1005.9137090000008</v>
      </c>
      <c r="H18" s="9"/>
      <c r="I18" s="25">
        <f>AVERAGE(C18:G18)</f>
        <v>496.69285354189986</v>
      </c>
      <c r="J18" s="9"/>
    </row>
    <row r="19" spans="2:10" x14ac:dyDescent="0.25">
      <c r="B19" s="3"/>
      <c r="C19" s="3"/>
      <c r="D19" s="3"/>
      <c r="E19" s="3"/>
      <c r="F19" s="3"/>
      <c r="G19" s="3"/>
      <c r="I19" s="3"/>
    </row>
    <row r="20" spans="2:10" x14ac:dyDescent="0.25">
      <c r="B20" s="15" t="s">
        <v>8</v>
      </c>
      <c r="C20" s="26">
        <f>C18/C9</f>
        <v>-3.0830512467186506E-2</v>
      </c>
      <c r="D20" s="26">
        <f>D18/D9</f>
        <v>5.9184565788075405E-2</v>
      </c>
      <c r="E20" s="26">
        <f>E18/E9</f>
        <v>-4.5440553800901805E-2</v>
      </c>
      <c r="F20" s="26">
        <f>F18/F9</f>
        <v>0.3285846484087801</v>
      </c>
      <c r="G20" s="26">
        <f>G18/G9</f>
        <v>-9.2457953464298984E-2</v>
      </c>
      <c r="H20" s="10"/>
      <c r="I20" s="26">
        <f>AVERAGE(C20:G20)</f>
        <v>4.3808038892893642E-2</v>
      </c>
      <c r="J20" s="11"/>
    </row>
    <row r="23" spans="2:10" ht="21" customHeight="1" x14ac:dyDescent="0.35">
      <c r="B23" s="33" t="s">
        <v>21</v>
      </c>
      <c r="C23" s="33"/>
      <c r="D23" s="33"/>
      <c r="E23" s="33"/>
      <c r="F23" s="33"/>
      <c r="G23" s="33"/>
      <c r="I23" s="31" t="s">
        <v>0</v>
      </c>
    </row>
    <row r="24" spans="2:10" x14ac:dyDescent="0.25">
      <c r="B24" s="13"/>
      <c r="C24" s="14">
        <f>C8</f>
        <v>2013</v>
      </c>
      <c r="D24" s="14">
        <f t="shared" ref="D24:G24" si="1">D8</f>
        <v>2014</v>
      </c>
      <c r="E24" s="14">
        <f t="shared" si="1"/>
        <v>2015</v>
      </c>
      <c r="F24" s="14">
        <f t="shared" si="1"/>
        <v>2016</v>
      </c>
      <c r="G24" s="14">
        <f t="shared" si="1"/>
        <v>2017</v>
      </c>
      <c r="I24" s="32"/>
    </row>
    <row r="25" spans="2:10" x14ac:dyDescent="0.25">
      <c r="B25" s="15" t="s">
        <v>20</v>
      </c>
      <c r="C25" s="27">
        <f>-(C10/C9)</f>
        <v>0.80636670977274028</v>
      </c>
      <c r="D25" s="27">
        <f>-(D10/D9)</f>
        <v>1.0609275309869537</v>
      </c>
      <c r="E25" s="27">
        <f>-(E10/E9)</f>
        <v>0.8349752677295027</v>
      </c>
      <c r="F25" s="27">
        <f>-(F10/F9)</f>
        <v>0.50473920253938442</v>
      </c>
      <c r="G25" s="27">
        <f>-(G10/G9)</f>
        <v>0.81925411127405623</v>
      </c>
      <c r="H25" s="9"/>
      <c r="I25" s="27">
        <f>AVERAGE(C25:G25)</f>
        <v>0.80525256446052751</v>
      </c>
    </row>
    <row r="26" spans="2:10" x14ac:dyDescent="0.25">
      <c r="B26" s="17" t="s">
        <v>22</v>
      </c>
      <c r="C26" s="28">
        <f>-(C11/C9)</f>
        <v>0.17615031964071609</v>
      </c>
      <c r="D26" s="28">
        <f>-(D11/D9)</f>
        <v>0.18162318443133602</v>
      </c>
      <c r="E26" s="28">
        <f>-(E11/E9)</f>
        <v>0.22967305593025383</v>
      </c>
      <c r="F26" s="28">
        <f>-(F11/F9)</f>
        <v>0.2869625393268298</v>
      </c>
      <c r="G26" s="28">
        <f>-(G11/G9)</f>
        <v>0.29450195072869112</v>
      </c>
      <c r="H26" s="9"/>
      <c r="I26" s="28">
        <f>AVERAGE(C26:G26)</f>
        <v>0.23378221001156535</v>
      </c>
    </row>
    <row r="27" spans="2:10" x14ac:dyDescent="0.25">
      <c r="B27" s="15" t="s">
        <v>23</v>
      </c>
      <c r="C27" s="27">
        <f>C25+C26</f>
        <v>0.98251702941345642</v>
      </c>
      <c r="D27" s="27">
        <f t="shared" ref="D27:G27" si="2">D25+D26</f>
        <v>1.2425507154182898</v>
      </c>
      <c r="E27" s="27">
        <f t="shared" si="2"/>
        <v>1.0646483236597566</v>
      </c>
      <c r="F27" s="27">
        <f t="shared" si="2"/>
        <v>0.79170174186621423</v>
      </c>
      <c r="G27" s="27">
        <f t="shared" si="2"/>
        <v>1.1137560620027473</v>
      </c>
      <c r="H27" s="9"/>
      <c r="I27" s="27">
        <f>AVERAGE(C27:G27)</f>
        <v>1.0390347744720929</v>
      </c>
    </row>
  </sheetData>
  <sheetProtection algorithmName="SHA-512" hashValue="52wh+5+iyJdS/WJmwHjU7BPCJP+fbQtY57rMCtCvw+gs4xvadbhcR6vl7aTt/ylHB7n44zjJe+NOerBL7x0RaA==" saltValue="Oy1bciSNxtajSAWfQexfLQ==" spinCount="100000" sheet="1" objects="1" scenarios="1"/>
  <mergeCells count="4">
    <mergeCell ref="B7:G7"/>
    <mergeCell ref="I7:I8"/>
    <mergeCell ref="B23:G23"/>
    <mergeCell ref="I23:I24"/>
  </mergeCells>
  <pageMargins left="0.70866141732283472" right="0.70866141732283472" top="0.74803149606299213" bottom="0.74803149606299213" header="0.31496062992125984" footer="0.31496062992125984"/>
  <pageSetup paperSize="9" scale="85" orientation="landscape" verticalDpi="0" r:id="rId1"/>
  <headerFooter>
    <oddHeader>&amp;L&amp;"-,Bold"&amp;14&amp;K002060FINANSSIVALVONTA
FINANSINSPEKTIONEN
&amp;R&amp;"-,Bold"&amp;14&amp;A</oddHead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3:I33"/>
  <sheetViews>
    <sheetView zoomScale="85" zoomScaleNormal="85" workbookViewId="0"/>
  </sheetViews>
  <sheetFormatPr defaultColWidth="9.140625" defaultRowHeight="15" x14ac:dyDescent="0.25"/>
  <cols>
    <col min="1" max="1" width="17.140625" style="1" customWidth="1"/>
    <col min="2" max="2" width="40" style="1" customWidth="1"/>
    <col min="3" max="3" width="12.140625" style="1" bestFit="1" customWidth="1"/>
    <col min="4" max="4" width="13" style="1" bestFit="1" customWidth="1"/>
    <col min="5" max="5" width="12.5703125" style="1" bestFit="1" customWidth="1"/>
    <col min="6" max="7" width="13" style="1" bestFit="1" customWidth="1"/>
    <col min="8" max="8" width="10.5703125" style="1" bestFit="1" customWidth="1"/>
    <col min="9" max="9" width="13" style="1" bestFit="1" customWidth="1"/>
    <col min="10" max="16384" width="9.140625" style="1"/>
  </cols>
  <sheetData>
    <row r="3" spans="2:9" x14ac:dyDescent="0.25">
      <c r="B3" s="12" t="s">
        <v>38</v>
      </c>
      <c r="C3" s="12"/>
      <c r="D3" s="12"/>
      <c r="E3" s="12"/>
      <c r="F3" s="12"/>
      <c r="G3" s="12"/>
      <c r="H3" s="12"/>
      <c r="I3" s="12"/>
    </row>
    <row r="7" spans="2:9" ht="21" customHeight="1" x14ac:dyDescent="0.35">
      <c r="B7" s="33" t="s">
        <v>36</v>
      </c>
      <c r="C7" s="33"/>
      <c r="D7" s="33"/>
      <c r="E7" s="33"/>
      <c r="F7" s="33"/>
      <c r="G7" s="33"/>
      <c r="I7" s="31" t="s">
        <v>0</v>
      </c>
    </row>
    <row r="8" spans="2:9" x14ac:dyDescent="0.25">
      <c r="B8" s="13" t="s">
        <v>24</v>
      </c>
      <c r="C8" s="14">
        <v>2013</v>
      </c>
      <c r="D8" s="14">
        <v>2014</v>
      </c>
      <c r="E8" s="14">
        <v>2015</v>
      </c>
      <c r="F8" s="14">
        <v>2016</v>
      </c>
      <c r="G8" s="14">
        <v>2017</v>
      </c>
      <c r="I8" s="32"/>
    </row>
    <row r="9" spans="2:9" x14ac:dyDescent="0.25">
      <c r="B9" s="15" t="s">
        <v>1</v>
      </c>
      <c r="C9" s="16">
        <v>145627.70048</v>
      </c>
      <c r="D9" s="16">
        <v>145608.98253000001</v>
      </c>
      <c r="E9" s="16">
        <v>136248.37797</v>
      </c>
      <c r="F9" s="16">
        <v>124774.079397846</v>
      </c>
      <c r="G9" s="16">
        <v>124569.75964950419</v>
      </c>
      <c r="H9" s="9"/>
      <c r="I9" s="16">
        <f>AVERAGE(C9:G9)</f>
        <v>135365.78000547006</v>
      </c>
    </row>
    <row r="10" spans="2:9" x14ac:dyDescent="0.25">
      <c r="B10" s="17" t="s">
        <v>2</v>
      </c>
      <c r="C10" s="18">
        <v>-165875.30391999998</v>
      </c>
      <c r="D10" s="18">
        <v>-175489.06893000001</v>
      </c>
      <c r="E10" s="18">
        <v>-189898.52554999999</v>
      </c>
      <c r="F10" s="18">
        <v>-115989.95202</v>
      </c>
      <c r="G10" s="18">
        <v>-136925.62075</v>
      </c>
      <c r="H10" s="9"/>
      <c r="I10" s="18">
        <f>AVERAGE(C10:G10)</f>
        <v>-156835.694234</v>
      </c>
    </row>
    <row r="11" spans="2:9" x14ac:dyDescent="0.25">
      <c r="B11" s="15" t="s">
        <v>3</v>
      </c>
      <c r="C11" s="16">
        <v>-18940.920999999998</v>
      </c>
      <c r="D11" s="16">
        <v>-17751.87126</v>
      </c>
      <c r="E11" s="16">
        <v>-18197.438770000001</v>
      </c>
      <c r="F11" s="16">
        <v>-18344.02072</v>
      </c>
      <c r="G11" s="16">
        <v>-16999.192429999999</v>
      </c>
      <c r="H11" s="9"/>
      <c r="I11" s="16">
        <f>AVERAGE(C11:G11)</f>
        <v>-18046.688835999998</v>
      </c>
    </row>
    <row r="12" spans="2:9" x14ac:dyDescent="0.25">
      <c r="B12" s="19" t="s">
        <v>29</v>
      </c>
      <c r="C12" s="20">
        <v>-39188.524440000001</v>
      </c>
      <c r="D12" s="20">
        <v>-47631.957660000015</v>
      </c>
      <c r="E12" s="20">
        <v>-71847.586349999983</v>
      </c>
      <c r="F12" s="20">
        <v>-9559.8933421539969</v>
      </c>
      <c r="G12" s="20">
        <v>-29355.053530495799</v>
      </c>
      <c r="H12" s="9"/>
      <c r="I12" s="16">
        <f>AVERAGE(C12:G12)</f>
        <v>-39516.603064529962</v>
      </c>
    </row>
    <row r="13" spans="2:9" x14ac:dyDescent="0.25">
      <c r="B13" s="15"/>
      <c r="C13" s="16"/>
      <c r="D13" s="16"/>
      <c r="E13" s="16"/>
      <c r="F13" s="16"/>
      <c r="G13" s="16"/>
      <c r="H13" s="9"/>
      <c r="I13" s="16"/>
    </row>
    <row r="14" spans="2:9" x14ac:dyDescent="0.25">
      <c r="B14" s="17" t="s">
        <v>4</v>
      </c>
      <c r="C14" s="18">
        <v>48302.961355215564</v>
      </c>
      <c r="D14" s="18">
        <v>31695.40778097984</v>
      </c>
      <c r="E14" s="18">
        <v>9121.249411877774</v>
      </c>
      <c r="F14" s="18">
        <v>26630.327994801235</v>
      </c>
      <c r="G14" s="18">
        <v>29907.463661122136</v>
      </c>
      <c r="H14" s="9"/>
      <c r="I14" s="18">
        <f>AVERAGE(C14:G14)</f>
        <v>29131.482040799303</v>
      </c>
    </row>
    <row r="15" spans="2:9" x14ac:dyDescent="0.25">
      <c r="B15" s="21" t="s">
        <v>5</v>
      </c>
      <c r="C15" s="22">
        <v>28756.743999999999</v>
      </c>
      <c r="D15" s="22">
        <v>24714.624</v>
      </c>
      <c r="E15" s="22">
        <v>20771.004000000001</v>
      </c>
      <c r="F15" s="22">
        <v>16699.330537069301</v>
      </c>
      <c r="G15" s="22">
        <v>16517.216</v>
      </c>
      <c r="H15" s="9"/>
      <c r="I15" s="22"/>
    </row>
    <row r="16" spans="2:9" x14ac:dyDescent="0.25">
      <c r="B16" s="23" t="s">
        <v>6</v>
      </c>
      <c r="C16" s="22">
        <v>19546.217355215565</v>
      </c>
      <c r="D16" s="22">
        <v>6980.7837809798384</v>
      </c>
      <c r="E16" s="22">
        <v>-11649.754588122227</v>
      </c>
      <c r="F16" s="22">
        <v>9930.9974577319317</v>
      </c>
      <c r="G16" s="22">
        <v>13208.133124052834</v>
      </c>
      <c r="H16" s="9"/>
      <c r="I16" s="22"/>
    </row>
    <row r="17" spans="2:9" x14ac:dyDescent="0.25">
      <c r="B17" s="3"/>
      <c r="C17" s="3"/>
      <c r="D17" s="3"/>
      <c r="E17" s="3"/>
      <c r="F17" s="3"/>
      <c r="G17" s="3"/>
      <c r="I17" s="3"/>
    </row>
    <row r="18" spans="2:9" ht="15.75" x14ac:dyDescent="0.25">
      <c r="B18" s="24" t="s">
        <v>7</v>
      </c>
      <c r="C18" s="25">
        <f>C9+C10+C11+C14</f>
        <v>9114.436915215585</v>
      </c>
      <c r="D18" s="25">
        <f t="shared" ref="D18:G18" si="0">D9+D10+D11+D14</f>
        <v>-15936.54987902016</v>
      </c>
      <c r="E18" s="25">
        <f t="shared" si="0"/>
        <v>-62726.336938122222</v>
      </c>
      <c r="F18" s="25">
        <f t="shared" si="0"/>
        <v>17070.434652647236</v>
      </c>
      <c r="G18" s="25">
        <f t="shared" si="0"/>
        <v>552.41013062632919</v>
      </c>
      <c r="H18" s="9"/>
      <c r="I18" s="25">
        <f>AVERAGE(C18:G18)</f>
        <v>-10385.121023730646</v>
      </c>
    </row>
    <row r="19" spans="2:9" x14ac:dyDescent="0.25">
      <c r="B19" s="3"/>
      <c r="C19" s="3"/>
      <c r="D19" s="3"/>
      <c r="E19" s="3"/>
      <c r="F19" s="3"/>
      <c r="G19" s="3"/>
      <c r="I19" s="3"/>
    </row>
    <row r="20" spans="2:9" x14ac:dyDescent="0.25">
      <c r="B20" s="15" t="s">
        <v>8</v>
      </c>
      <c r="C20" s="26">
        <f>C18/C9</f>
        <v>6.2587247379267172E-2</v>
      </c>
      <c r="D20" s="26">
        <f>D18/D9</f>
        <v>-0.10944757392104386</v>
      </c>
      <c r="E20" s="26">
        <f>E18/E9</f>
        <v>-0.46038226562912687</v>
      </c>
      <c r="F20" s="26">
        <f>F18/F9</f>
        <v>0.13681074414676808</v>
      </c>
      <c r="G20" s="26">
        <f>G18/G9</f>
        <v>4.4345444045217584E-3</v>
      </c>
      <c r="H20" s="10"/>
      <c r="I20" s="26">
        <f>AVERAGE(C20:G20)</f>
        <v>-7.3199460723922763E-2</v>
      </c>
    </row>
    <row r="23" spans="2:9" ht="21" customHeight="1" x14ac:dyDescent="0.35">
      <c r="B23" s="33" t="s">
        <v>21</v>
      </c>
      <c r="C23" s="33"/>
      <c r="D23" s="33"/>
      <c r="E23" s="33"/>
      <c r="F23" s="33"/>
      <c r="G23" s="33"/>
      <c r="I23" s="31" t="s">
        <v>0</v>
      </c>
    </row>
    <row r="24" spans="2:9" x14ac:dyDescent="0.25">
      <c r="B24" s="13"/>
      <c r="C24" s="14">
        <f>C8</f>
        <v>2013</v>
      </c>
      <c r="D24" s="14">
        <f t="shared" ref="D24:G24" si="1">D8</f>
        <v>2014</v>
      </c>
      <c r="E24" s="14">
        <f t="shared" si="1"/>
        <v>2015</v>
      </c>
      <c r="F24" s="14">
        <f t="shared" si="1"/>
        <v>2016</v>
      </c>
      <c r="G24" s="14">
        <f t="shared" si="1"/>
        <v>2017</v>
      </c>
      <c r="I24" s="32"/>
    </row>
    <row r="25" spans="2:9" x14ac:dyDescent="0.25">
      <c r="B25" s="15" t="s">
        <v>20</v>
      </c>
      <c r="C25" s="27">
        <f>-(C10/C9)</f>
        <v>1.1390367586198391</v>
      </c>
      <c r="D25" s="27">
        <f>-(D10/D9)</f>
        <v>1.2052077137057378</v>
      </c>
      <c r="E25" s="27">
        <f>-(E10/E9)</f>
        <v>1.3937672387689857</v>
      </c>
      <c r="F25" s="27">
        <f>-(F10/F9)</f>
        <v>0.92959974202784901</v>
      </c>
      <c r="G25" s="27">
        <f>-(G10/G9)</f>
        <v>1.0991882872316756</v>
      </c>
      <c r="H25" s="9"/>
      <c r="I25" s="27">
        <f>AVERAGE(C25:G25)</f>
        <v>1.1533599480708174</v>
      </c>
    </row>
    <row r="26" spans="2:9" x14ac:dyDescent="0.25">
      <c r="B26" s="17" t="s">
        <v>22</v>
      </c>
      <c r="C26" s="28">
        <f>-(C11/C9)</f>
        <v>0.13006399838471169</v>
      </c>
      <c r="D26" s="28">
        <f>-(D11/D9)</f>
        <v>0.12191467141350677</v>
      </c>
      <c r="E26" s="28">
        <f>-(E11/E9)</f>
        <v>0.13356077364830593</v>
      </c>
      <c r="F26" s="28">
        <f>-(F11/F9)</f>
        <v>0.14701788070509039</v>
      </c>
      <c r="G26" s="28">
        <f>-(G11/G9)</f>
        <v>0.13646323536169444</v>
      </c>
      <c r="H26" s="9"/>
      <c r="I26" s="28">
        <f>AVERAGE(C26:G26)</f>
        <v>0.13380411190266187</v>
      </c>
    </row>
    <row r="27" spans="2:9" x14ac:dyDescent="0.25">
      <c r="B27" s="15" t="s">
        <v>23</v>
      </c>
      <c r="C27" s="27">
        <f>C25+C26</f>
        <v>1.2691007570045507</v>
      </c>
      <c r="D27" s="27">
        <f t="shared" ref="D27:G27" si="2">D25+D26</f>
        <v>1.3271223851192446</v>
      </c>
      <c r="E27" s="27">
        <f t="shared" si="2"/>
        <v>1.5273280124172917</v>
      </c>
      <c r="F27" s="27">
        <f t="shared" si="2"/>
        <v>1.0766176227329394</v>
      </c>
      <c r="G27" s="27">
        <f t="shared" si="2"/>
        <v>1.23565152259337</v>
      </c>
      <c r="H27" s="9"/>
      <c r="I27" s="27">
        <f>AVERAGE(C27:G27)</f>
        <v>1.2871640599734795</v>
      </c>
    </row>
    <row r="33" spans="2:7" x14ac:dyDescent="0.25">
      <c r="B33" s="29" t="s">
        <v>39</v>
      </c>
      <c r="C33" s="3"/>
      <c r="D33" s="3"/>
      <c r="E33" s="3"/>
      <c r="F33" s="3"/>
      <c r="G33" s="3"/>
    </row>
  </sheetData>
  <sheetProtection algorithmName="SHA-512" hashValue="hWR/CvKzDoVfwHLi/nzfNHE80wEx1H0OPQEl9I6vtyOqJhypRw9YLmImn56OpkbIavhzHL8cLyiWFntWoarsJw==" saltValue="zqFLylQRmi72l93PjrIwAw==" spinCount="100000" sheet="1" objects="1" scenarios="1"/>
  <mergeCells count="4">
    <mergeCell ref="B7:G7"/>
    <mergeCell ref="I7:I8"/>
    <mergeCell ref="B23:G23"/>
    <mergeCell ref="I23:I24"/>
  </mergeCells>
  <pageMargins left="0.70866141732283472" right="0.70866141732283472" top="0.74803149606299213" bottom="0.74803149606299213" header="0.31496062992125984" footer="0.31496062992125984"/>
  <pageSetup paperSize="9" scale="90" orientation="landscape" verticalDpi="0" r:id="rId1"/>
  <headerFooter>
    <oddHeader>&amp;L&amp;"-,Bold"&amp;14&amp;K002060FINANSSIVALVONTA
FINANSINSPEKTIONEN
&amp;R&amp;"-,Bold"&amp;14&amp;A</oddHead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3:I27"/>
  <sheetViews>
    <sheetView zoomScale="85" zoomScaleNormal="85" workbookViewId="0"/>
  </sheetViews>
  <sheetFormatPr defaultColWidth="9.140625" defaultRowHeight="15" x14ac:dyDescent="0.25"/>
  <cols>
    <col min="1" max="1" width="17.140625" style="1" customWidth="1"/>
    <col min="2" max="2" width="40" style="1" customWidth="1"/>
    <col min="3" max="3" width="12.140625" style="1" bestFit="1" customWidth="1"/>
    <col min="4" max="4" width="13" style="1" bestFit="1" customWidth="1"/>
    <col min="5" max="5" width="12.5703125" style="1" bestFit="1" customWidth="1"/>
    <col min="6" max="7" width="13" style="1" bestFit="1" customWidth="1"/>
    <col min="8" max="8" width="10.5703125" style="1" bestFit="1" customWidth="1"/>
    <col min="9" max="9" width="13" style="1" bestFit="1" customWidth="1"/>
    <col min="10" max="16384" width="9.140625" style="1"/>
  </cols>
  <sheetData>
    <row r="3" spans="2:9" x14ac:dyDescent="0.25">
      <c r="B3" s="12" t="s">
        <v>12</v>
      </c>
      <c r="C3" s="12"/>
      <c r="D3" s="12"/>
      <c r="E3" s="12"/>
      <c r="F3" s="12"/>
      <c r="G3" s="12"/>
      <c r="H3" s="12"/>
      <c r="I3" s="12"/>
    </row>
    <row r="7" spans="2:9" ht="21" customHeight="1" x14ac:dyDescent="0.35">
      <c r="B7" s="33" t="s">
        <v>36</v>
      </c>
      <c r="C7" s="33"/>
      <c r="D7" s="33"/>
      <c r="E7" s="33"/>
      <c r="F7" s="33"/>
      <c r="G7" s="33"/>
      <c r="I7" s="31" t="s">
        <v>0</v>
      </c>
    </row>
    <row r="8" spans="2:9" x14ac:dyDescent="0.25">
      <c r="B8" s="13" t="s">
        <v>24</v>
      </c>
      <c r="C8" s="14">
        <v>2013</v>
      </c>
      <c r="D8" s="14">
        <v>2014</v>
      </c>
      <c r="E8" s="14">
        <v>2015</v>
      </c>
      <c r="F8" s="14">
        <v>2016</v>
      </c>
      <c r="G8" s="14">
        <v>2017</v>
      </c>
      <c r="I8" s="32"/>
    </row>
    <row r="9" spans="2:9" x14ac:dyDescent="0.25">
      <c r="B9" s="15" t="s">
        <v>1</v>
      </c>
      <c r="C9" s="16">
        <v>147617.33484</v>
      </c>
      <c r="D9" s="16">
        <v>133677.26662000001</v>
      </c>
      <c r="E9" s="16">
        <v>144232.26295</v>
      </c>
      <c r="F9" s="16">
        <v>145131.00362</v>
      </c>
      <c r="G9" s="16">
        <v>143632.21893999999</v>
      </c>
      <c r="H9" s="9"/>
      <c r="I9" s="16">
        <f>AVERAGE(C9:G9)</f>
        <v>142858.01739400002</v>
      </c>
    </row>
    <row r="10" spans="2:9" x14ac:dyDescent="0.25">
      <c r="B10" s="17" t="s">
        <v>2</v>
      </c>
      <c r="C10" s="18">
        <v>-78390.530130462401</v>
      </c>
      <c r="D10" s="18">
        <v>-107677.13833778961</v>
      </c>
      <c r="E10" s="18">
        <v>-117008.29719000001</v>
      </c>
      <c r="F10" s="18">
        <v>-114937.86803999999</v>
      </c>
      <c r="G10" s="18">
        <v>-110698.92896999999</v>
      </c>
      <c r="H10" s="9"/>
      <c r="I10" s="18">
        <f>AVERAGE(C10:G10)</f>
        <v>-105742.55253365039</v>
      </c>
    </row>
    <row r="11" spans="2:9" x14ac:dyDescent="0.25">
      <c r="B11" s="15" t="s">
        <v>3</v>
      </c>
      <c r="C11" s="16">
        <v>-25511.326524814998</v>
      </c>
      <c r="D11" s="16">
        <v>-32605.5490974448</v>
      </c>
      <c r="E11" s="16">
        <v>-27546.586790000001</v>
      </c>
      <c r="F11" s="16">
        <v>-30952.839479999999</v>
      </c>
      <c r="G11" s="16">
        <v>-29718.89804</v>
      </c>
      <c r="H11" s="9"/>
      <c r="I11" s="16">
        <f>AVERAGE(C11:G11)</f>
        <v>-29267.03998645196</v>
      </c>
    </row>
    <row r="12" spans="2:9" x14ac:dyDescent="0.25">
      <c r="B12" s="19" t="s">
        <v>29</v>
      </c>
      <c r="C12" s="20">
        <v>43715.478184722604</v>
      </c>
      <c r="D12" s="20">
        <v>-6605.4208152344045</v>
      </c>
      <c r="E12" s="20">
        <v>-322.62102999999746</v>
      </c>
      <c r="F12" s="20">
        <v>-759.70389999998736</v>
      </c>
      <c r="G12" s="20">
        <v>3214.3919299999998</v>
      </c>
      <c r="H12" s="9"/>
      <c r="I12" s="16">
        <f>AVERAGE(C12:G12)</f>
        <v>7848.424873897643</v>
      </c>
    </row>
    <row r="13" spans="2:9" x14ac:dyDescent="0.25">
      <c r="B13" s="15"/>
      <c r="C13" s="16"/>
      <c r="D13" s="16"/>
      <c r="E13" s="16"/>
      <c r="F13" s="16"/>
      <c r="G13" s="16"/>
      <c r="H13" s="9"/>
      <c r="I13" s="16"/>
    </row>
    <row r="14" spans="2:9" x14ac:dyDescent="0.25">
      <c r="B14" s="17" t="s">
        <v>4</v>
      </c>
      <c r="C14" s="18">
        <v>29415.056668940881</v>
      </c>
      <c r="D14" s="18">
        <v>30488.440855917674</v>
      </c>
      <c r="E14" s="18">
        <v>36432.343203599994</v>
      </c>
      <c r="F14" s="18">
        <v>33730.346678595124</v>
      </c>
      <c r="G14" s="18">
        <v>30714.203085504902</v>
      </c>
      <c r="H14" s="9"/>
      <c r="I14" s="18">
        <f>AVERAGE(C14:G14)</f>
        <v>32156.078098511713</v>
      </c>
    </row>
    <row r="15" spans="2:9" x14ac:dyDescent="0.25">
      <c r="B15" s="21" t="s">
        <v>5</v>
      </c>
      <c r="C15" s="22">
        <v>13610.585999999999</v>
      </c>
      <c r="D15" s="22">
        <v>13677.541999999999</v>
      </c>
      <c r="E15" s="22">
        <v>11722.804</v>
      </c>
      <c r="F15" s="22">
        <v>10515.8366570291</v>
      </c>
      <c r="G15" s="22">
        <v>9309.36647263737</v>
      </c>
      <c r="H15" s="9"/>
      <c r="I15" s="22"/>
    </row>
    <row r="16" spans="2:9" x14ac:dyDescent="0.25">
      <c r="B16" s="23" t="s">
        <v>6</v>
      </c>
      <c r="C16" s="22">
        <v>15804.470668940879</v>
      </c>
      <c r="D16" s="22">
        <v>16810.898855917672</v>
      </c>
      <c r="E16" s="22">
        <v>24709.539203599998</v>
      </c>
      <c r="F16" s="22">
        <v>23214.510021566028</v>
      </c>
      <c r="G16" s="22">
        <v>20198.366428475802</v>
      </c>
      <c r="H16" s="9"/>
      <c r="I16" s="22"/>
    </row>
    <row r="17" spans="2:9" x14ac:dyDescent="0.25">
      <c r="B17" s="3"/>
      <c r="C17" s="3"/>
      <c r="D17" s="3"/>
      <c r="E17" s="3"/>
      <c r="F17" s="3"/>
      <c r="G17" s="3"/>
      <c r="I17" s="3"/>
    </row>
    <row r="18" spans="2:9" ht="15.75" x14ac:dyDescent="0.25">
      <c r="B18" s="24" t="s">
        <v>7</v>
      </c>
      <c r="C18" s="25">
        <f>C9+C10+C11+C14</f>
        <v>73130.53485366347</v>
      </c>
      <c r="D18" s="25">
        <f t="shared" ref="D18:G18" si="0">D9+D10+D11+D14</f>
        <v>23883.02004068327</v>
      </c>
      <c r="E18" s="25">
        <f t="shared" si="0"/>
        <v>36109.722173599985</v>
      </c>
      <c r="F18" s="25">
        <f t="shared" si="0"/>
        <v>32970.642778595138</v>
      </c>
      <c r="G18" s="25">
        <f t="shared" si="0"/>
        <v>33928.595015504899</v>
      </c>
      <c r="H18" s="9"/>
      <c r="I18" s="25">
        <f>AVERAGE(C18:G18)</f>
        <v>40004.502972409355</v>
      </c>
    </row>
    <row r="19" spans="2:9" x14ac:dyDescent="0.25">
      <c r="B19" s="3"/>
      <c r="C19" s="3"/>
      <c r="D19" s="3"/>
      <c r="E19" s="3"/>
      <c r="F19" s="3"/>
      <c r="G19" s="3"/>
      <c r="I19" s="3"/>
    </row>
    <row r="20" spans="2:9" x14ac:dyDescent="0.25">
      <c r="B20" s="15" t="s">
        <v>8</v>
      </c>
      <c r="C20" s="26">
        <f>C18/C9</f>
        <v>0.49540614544307043</v>
      </c>
      <c r="D20" s="26">
        <f>D18/D9</f>
        <v>0.17866179227448412</v>
      </c>
      <c r="E20" s="26">
        <f>E18/E9</f>
        <v>0.25035814758115449</v>
      </c>
      <c r="F20" s="26">
        <f>F18/F9</f>
        <v>0.22717849361066203</v>
      </c>
      <c r="G20" s="26">
        <f>G18/G9</f>
        <v>0.23621855364970734</v>
      </c>
      <c r="H20" s="10"/>
      <c r="I20" s="26">
        <f>AVERAGE(C20:G20)</f>
        <v>0.27756462651181568</v>
      </c>
    </row>
    <row r="23" spans="2:9" ht="21" customHeight="1" x14ac:dyDescent="0.35">
      <c r="B23" s="33" t="s">
        <v>21</v>
      </c>
      <c r="C23" s="33"/>
      <c r="D23" s="33"/>
      <c r="E23" s="33"/>
      <c r="F23" s="33"/>
      <c r="G23" s="33"/>
      <c r="I23" s="31" t="s">
        <v>0</v>
      </c>
    </row>
    <row r="24" spans="2:9" x14ac:dyDescent="0.25">
      <c r="B24" s="13"/>
      <c r="C24" s="14">
        <f>C8</f>
        <v>2013</v>
      </c>
      <c r="D24" s="14">
        <f t="shared" ref="D24:G24" si="1">D8</f>
        <v>2014</v>
      </c>
      <c r="E24" s="14">
        <f t="shared" si="1"/>
        <v>2015</v>
      </c>
      <c r="F24" s="14">
        <f t="shared" si="1"/>
        <v>2016</v>
      </c>
      <c r="G24" s="14">
        <f t="shared" si="1"/>
        <v>2017</v>
      </c>
      <c r="I24" s="32"/>
    </row>
    <row r="25" spans="2:9" x14ac:dyDescent="0.25">
      <c r="B25" s="15" t="s">
        <v>20</v>
      </c>
      <c r="C25" s="27">
        <f>-(C10/C9)</f>
        <v>0.53103878494641976</v>
      </c>
      <c r="D25" s="27">
        <f>-(D10/D9)</f>
        <v>0.80550074863424526</v>
      </c>
      <c r="E25" s="27">
        <f>-(E10/E9)</f>
        <v>0.81124912552028994</v>
      </c>
      <c r="F25" s="27">
        <f>-(F10/F9)</f>
        <v>0.79195943783965395</v>
      </c>
      <c r="G25" s="27">
        <f>-(G10/G9)</f>
        <v>0.77071098522987147</v>
      </c>
      <c r="H25" s="9"/>
      <c r="I25" s="27">
        <f>AVERAGE(C25:G25)</f>
        <v>0.74209181643409605</v>
      </c>
    </row>
    <row r="26" spans="2:9" x14ac:dyDescent="0.25">
      <c r="B26" s="17" t="s">
        <v>22</v>
      </c>
      <c r="C26" s="28">
        <f>-(C11/C9)</f>
        <v>0.17282066874101409</v>
      </c>
      <c r="D26" s="28">
        <f>-(D11/D9)</f>
        <v>0.24391244616133217</v>
      </c>
      <c r="E26" s="28">
        <f>-(E11/E9)</f>
        <v>0.19098769045556321</v>
      </c>
      <c r="F26" s="28">
        <f>-(F11/F9)</f>
        <v>0.21327517007354654</v>
      </c>
      <c r="G26" s="28">
        <f>-(G11/G9)</f>
        <v>0.20690969101030587</v>
      </c>
      <c r="H26" s="9"/>
      <c r="I26" s="28">
        <f>AVERAGE(C26:G26)</f>
        <v>0.20558113328835237</v>
      </c>
    </row>
    <row r="27" spans="2:9" x14ac:dyDescent="0.25">
      <c r="B27" s="15" t="s">
        <v>23</v>
      </c>
      <c r="C27" s="27">
        <f>C25+C26</f>
        <v>0.70385945368743386</v>
      </c>
      <c r="D27" s="27">
        <f t="shared" ref="D27:G27" si="2">D25+D26</f>
        <v>1.0494131947955774</v>
      </c>
      <c r="E27" s="27">
        <f t="shared" si="2"/>
        <v>1.0022368159758532</v>
      </c>
      <c r="F27" s="27">
        <f t="shared" si="2"/>
        <v>1.0052346079132004</v>
      </c>
      <c r="G27" s="27">
        <f t="shared" si="2"/>
        <v>0.97762067624017734</v>
      </c>
      <c r="H27" s="9"/>
      <c r="I27" s="27">
        <f>AVERAGE(C27:G27)</f>
        <v>0.94767294972244842</v>
      </c>
    </row>
  </sheetData>
  <sheetProtection algorithmName="SHA-512" hashValue="ZoP8H+WqsHwL82x6CMkT2dZ57zL3tBVh2vVI0eZPGF2PadbYJaHhsBxlWOYBYHlvC4nbxyJJ1VebTU6oiij+FA==" saltValue="rGI2itFxTK5xFQKdMGnpww==" spinCount="100000" sheet="1" objects="1" scenarios="1"/>
  <mergeCells count="4">
    <mergeCell ref="B7:G7"/>
    <mergeCell ref="I7:I8"/>
    <mergeCell ref="B23:G23"/>
    <mergeCell ref="I23:I24"/>
  </mergeCells>
  <pageMargins left="0.70866141732283472" right="0.70866141732283472" top="0.74803149606299213" bottom="0.74803149606299213" header="0.31496062992125984" footer="0.31496062992125984"/>
  <pageSetup paperSize="9" scale="90" orientation="landscape" verticalDpi="300" r:id="rId1"/>
  <headerFooter>
    <oddHeader>&amp;L&amp;"-,Bold"&amp;14&amp;K002060FINANSSIVALVONTA
FINANSINSPEKTIONEN&amp;"-,Regular"&amp;11&amp;K01+000
&amp;R&amp;"-,Bold"&amp;14&amp;A</oddHead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3:J27"/>
  <sheetViews>
    <sheetView zoomScale="85" zoomScaleNormal="85" workbookViewId="0"/>
  </sheetViews>
  <sheetFormatPr defaultColWidth="9.140625" defaultRowHeight="15" x14ac:dyDescent="0.25"/>
  <cols>
    <col min="1" max="1" width="17.140625" style="1" customWidth="1"/>
    <col min="2" max="2" width="40" style="1" customWidth="1"/>
    <col min="3" max="3" width="12.140625" style="1" bestFit="1" customWidth="1"/>
    <col min="4" max="4" width="13" style="1" bestFit="1" customWidth="1"/>
    <col min="5" max="5" width="12.5703125" style="1" bestFit="1" customWidth="1"/>
    <col min="6" max="7" width="13" style="1" bestFit="1" customWidth="1"/>
    <col min="8" max="8" width="10.5703125" style="1" bestFit="1" customWidth="1"/>
    <col min="9" max="9" width="13" style="1" bestFit="1" customWidth="1"/>
    <col min="10" max="16384" width="9.140625" style="1"/>
  </cols>
  <sheetData>
    <row r="3" spans="2:9" x14ac:dyDescent="0.25">
      <c r="B3" s="12" t="s">
        <v>15</v>
      </c>
      <c r="C3" s="12"/>
      <c r="D3" s="12"/>
      <c r="E3" s="12"/>
      <c r="F3" s="12"/>
      <c r="G3" s="12"/>
      <c r="H3" s="12"/>
      <c r="I3" s="12"/>
    </row>
    <row r="7" spans="2:9" ht="21" customHeight="1" x14ac:dyDescent="0.35">
      <c r="B7" s="33" t="s">
        <v>36</v>
      </c>
      <c r="C7" s="33"/>
      <c r="D7" s="33"/>
      <c r="E7" s="33"/>
      <c r="F7" s="33"/>
      <c r="G7" s="33"/>
      <c r="I7" s="31" t="s">
        <v>0</v>
      </c>
    </row>
    <row r="8" spans="2:9" x14ac:dyDescent="0.25">
      <c r="B8" s="13" t="s">
        <v>24</v>
      </c>
      <c r="C8" s="14">
        <v>2013</v>
      </c>
      <c r="D8" s="14">
        <v>2014</v>
      </c>
      <c r="E8" s="14">
        <v>2015</v>
      </c>
      <c r="F8" s="14">
        <v>2016</v>
      </c>
      <c r="G8" s="14">
        <v>2017</v>
      </c>
      <c r="I8" s="32"/>
    </row>
    <row r="9" spans="2:9" x14ac:dyDescent="0.25">
      <c r="B9" s="15" t="s">
        <v>1</v>
      </c>
      <c r="C9" s="16">
        <v>167929</v>
      </c>
      <c r="D9" s="16">
        <v>154868</v>
      </c>
      <c r="E9" s="16">
        <v>165522.82699999999</v>
      </c>
      <c r="F9" s="16">
        <v>154412.14825</v>
      </c>
      <c r="G9" s="16">
        <v>146626.25599999999</v>
      </c>
      <c r="H9" s="9"/>
      <c r="I9" s="16">
        <f>AVERAGE(C9:G9)</f>
        <v>157871.64624999999</v>
      </c>
    </row>
    <row r="10" spans="2:9" x14ac:dyDescent="0.25">
      <c r="B10" s="17" t="s">
        <v>2</v>
      </c>
      <c r="C10" s="18">
        <v>-168933</v>
      </c>
      <c r="D10" s="18">
        <v>-173642</v>
      </c>
      <c r="E10" s="18">
        <v>-188185.90100000001</v>
      </c>
      <c r="F10" s="18">
        <v>-158492.84640000001</v>
      </c>
      <c r="G10" s="18">
        <v>-186581.34599999999</v>
      </c>
      <c r="H10" s="9"/>
      <c r="I10" s="18">
        <f>AVERAGE(C10:G10)</f>
        <v>-175167.01868000004</v>
      </c>
    </row>
    <row r="11" spans="2:9" x14ac:dyDescent="0.25">
      <c r="B11" s="15" t="s">
        <v>3</v>
      </c>
      <c r="C11" s="16">
        <v>-25418</v>
      </c>
      <c r="D11" s="16">
        <v>-23134</v>
      </c>
      <c r="E11" s="16">
        <v>-23409.843000000001</v>
      </c>
      <c r="F11" s="16">
        <v>-22146.273440000001</v>
      </c>
      <c r="G11" s="16">
        <v>-24123.237000000001</v>
      </c>
      <c r="H11" s="9"/>
      <c r="I11" s="16">
        <f>AVERAGE(C11:G11)</f>
        <v>-23646.270688000001</v>
      </c>
    </row>
    <row r="12" spans="2:9" x14ac:dyDescent="0.25">
      <c r="B12" s="19" t="s">
        <v>29</v>
      </c>
      <c r="C12" s="20">
        <v>-26422</v>
      </c>
      <c r="D12" s="20">
        <v>-41908</v>
      </c>
      <c r="E12" s="20">
        <v>-46072.917000000001</v>
      </c>
      <c r="F12" s="20">
        <v>-26226.971590000008</v>
      </c>
      <c r="G12" s="20">
        <v>-64078.326999999997</v>
      </c>
      <c r="H12" s="9"/>
      <c r="I12" s="16">
        <f>AVERAGE(C12:G12)</f>
        <v>-40941.643118</v>
      </c>
    </row>
    <row r="13" spans="2:9" x14ac:dyDescent="0.25">
      <c r="B13" s="15"/>
      <c r="C13" s="16"/>
      <c r="D13" s="16"/>
      <c r="E13" s="16"/>
      <c r="F13" s="16"/>
      <c r="G13" s="16"/>
      <c r="H13" s="9"/>
      <c r="I13" s="16"/>
    </row>
    <row r="14" spans="2:9" x14ac:dyDescent="0.25">
      <c r="B14" s="17" t="s">
        <v>4</v>
      </c>
      <c r="C14" s="18">
        <v>38693.563999999998</v>
      </c>
      <c r="D14" s="18">
        <v>78069.792150000008</v>
      </c>
      <c r="E14" s="18">
        <v>25561.925560575</v>
      </c>
      <c r="F14" s="18">
        <v>74920.802936468986</v>
      </c>
      <c r="G14" s="18">
        <v>44281.224474235009</v>
      </c>
      <c r="H14" s="9"/>
      <c r="I14" s="18">
        <f>AVERAGE(C14:G14)</f>
        <v>52305.461824255806</v>
      </c>
    </row>
    <row r="15" spans="2:9" x14ac:dyDescent="0.25">
      <c r="B15" s="21" t="s">
        <v>5</v>
      </c>
      <c r="C15" s="22">
        <v>26305</v>
      </c>
      <c r="D15" s="22">
        <v>24533</v>
      </c>
      <c r="E15" s="22">
        <v>22794</v>
      </c>
      <c r="F15" s="22">
        <v>22398.179745000001</v>
      </c>
      <c r="G15" s="22">
        <v>20147.451649775699</v>
      </c>
      <c r="H15" s="9"/>
      <c r="I15" s="22"/>
    </row>
    <row r="16" spans="2:9" x14ac:dyDescent="0.25">
      <c r="B16" s="23" t="s">
        <v>6</v>
      </c>
      <c r="C16" s="22">
        <v>12388.564</v>
      </c>
      <c r="D16" s="22">
        <v>53536.792150000008</v>
      </c>
      <c r="E16" s="22">
        <v>2767.9255605750009</v>
      </c>
      <c r="F16" s="22">
        <v>52522.623191468985</v>
      </c>
      <c r="G16" s="22">
        <v>21883.044729235004</v>
      </c>
      <c r="H16" s="9"/>
      <c r="I16" s="22"/>
    </row>
    <row r="17" spans="2:10" x14ac:dyDescent="0.25">
      <c r="B17" s="3"/>
      <c r="C17" s="3"/>
      <c r="D17" s="3"/>
      <c r="E17" s="3"/>
      <c r="F17" s="3"/>
      <c r="G17" s="3"/>
      <c r="I17" s="3"/>
    </row>
    <row r="18" spans="2:10" ht="15.75" x14ac:dyDescent="0.25">
      <c r="B18" s="24" t="s">
        <v>7</v>
      </c>
      <c r="C18" s="25">
        <f>C9+C10+C11+C14</f>
        <v>12271.563999999998</v>
      </c>
      <c r="D18" s="25">
        <f t="shared" ref="D18:G18" si="0">D9+D10+D11+D14</f>
        <v>36161.792150000008</v>
      </c>
      <c r="E18" s="25">
        <f t="shared" si="0"/>
        <v>-20510.991439425023</v>
      </c>
      <c r="F18" s="25">
        <f t="shared" si="0"/>
        <v>48693.831346468971</v>
      </c>
      <c r="G18" s="25">
        <f t="shared" si="0"/>
        <v>-19797.102525764989</v>
      </c>
      <c r="H18" s="9"/>
      <c r="I18" s="25">
        <f>AVERAGE(C18:G18)</f>
        <v>11363.818706255794</v>
      </c>
      <c r="J18" s="9"/>
    </row>
    <row r="19" spans="2:10" x14ac:dyDescent="0.25">
      <c r="B19" s="3"/>
      <c r="C19" s="3"/>
      <c r="D19" s="3"/>
      <c r="E19" s="3"/>
      <c r="F19" s="3"/>
      <c r="G19" s="3"/>
      <c r="I19" s="3"/>
    </row>
    <row r="20" spans="2:10" x14ac:dyDescent="0.25">
      <c r="B20" s="15" t="s">
        <v>8</v>
      </c>
      <c r="C20" s="26">
        <f>C18/C9</f>
        <v>7.3075907079777749E-2</v>
      </c>
      <c r="D20" s="26">
        <f>D18/D9</f>
        <v>0.2335007370793192</v>
      </c>
      <c r="E20" s="26">
        <f>E18/E9</f>
        <v>-0.12391639154051558</v>
      </c>
      <c r="F20" s="26">
        <f>F18/F9</f>
        <v>0.31534974351649803</v>
      </c>
      <c r="G20" s="26">
        <f>G18/G9</f>
        <v>-0.13501744548237657</v>
      </c>
      <c r="H20" s="10"/>
      <c r="I20" s="26">
        <f>AVERAGE(C20:G20)</f>
        <v>7.2598510130540569E-2</v>
      </c>
      <c r="J20" s="11"/>
    </row>
    <row r="23" spans="2:10" ht="21" customHeight="1" x14ac:dyDescent="0.35">
      <c r="B23" s="33" t="s">
        <v>21</v>
      </c>
      <c r="C23" s="33"/>
      <c r="D23" s="33"/>
      <c r="E23" s="33"/>
      <c r="F23" s="33"/>
      <c r="G23" s="33"/>
      <c r="I23" s="31" t="s">
        <v>0</v>
      </c>
    </row>
    <row r="24" spans="2:10" x14ac:dyDescent="0.25">
      <c r="B24" s="13"/>
      <c r="C24" s="14">
        <f>C8</f>
        <v>2013</v>
      </c>
      <c r="D24" s="14">
        <f t="shared" ref="D24:G24" si="1">D8</f>
        <v>2014</v>
      </c>
      <c r="E24" s="14">
        <f t="shared" si="1"/>
        <v>2015</v>
      </c>
      <c r="F24" s="14">
        <f t="shared" si="1"/>
        <v>2016</v>
      </c>
      <c r="G24" s="14">
        <f t="shared" si="1"/>
        <v>2017</v>
      </c>
      <c r="I24" s="32"/>
    </row>
    <row r="25" spans="2:10" x14ac:dyDescent="0.25">
      <c r="B25" s="15" t="s">
        <v>20</v>
      </c>
      <c r="C25" s="27">
        <f>-(C10/C9)</f>
        <v>1.0059787171959578</v>
      </c>
      <c r="D25" s="27">
        <f>-(D10/D9)</f>
        <v>1.121225818116073</v>
      </c>
      <c r="E25" s="27">
        <f>-(E10/E9)</f>
        <v>1.1369181182484276</v>
      </c>
      <c r="F25" s="27">
        <f>-(F10/F9)</f>
        <v>1.02642731285231</v>
      </c>
      <c r="G25" s="27">
        <f>-(G10/G9)</f>
        <v>1.2724961483023887</v>
      </c>
      <c r="H25" s="9"/>
      <c r="I25" s="27">
        <f>AVERAGE(C25:G25)</f>
        <v>1.1126092229430316</v>
      </c>
    </row>
    <row r="26" spans="2:10" x14ac:dyDescent="0.25">
      <c r="B26" s="17" t="s">
        <v>22</v>
      </c>
      <c r="C26" s="28">
        <f>-(C11/C9)</f>
        <v>0.15136158733750574</v>
      </c>
      <c r="D26" s="28">
        <f>-(D11/D9)</f>
        <v>0.14937882583877884</v>
      </c>
      <c r="E26" s="28">
        <f>-(E11/E9)</f>
        <v>0.141429695373678</v>
      </c>
      <c r="F26" s="28">
        <f>-(F11/F9)</f>
        <v>0.1434231288858453</v>
      </c>
      <c r="G26" s="28">
        <f>-(G11/G9)</f>
        <v>0.16452194619222904</v>
      </c>
      <c r="H26" s="9"/>
      <c r="I26" s="28">
        <f>AVERAGE(C26:G26)</f>
        <v>0.15002303672560741</v>
      </c>
    </row>
    <row r="27" spans="2:10" x14ac:dyDescent="0.25">
      <c r="B27" s="15" t="s">
        <v>23</v>
      </c>
      <c r="C27" s="27">
        <f>C25+C26</f>
        <v>1.1573403045334636</v>
      </c>
      <c r="D27" s="27">
        <f t="shared" ref="D27:G27" si="2">D25+D26</f>
        <v>1.270604643954852</v>
      </c>
      <c r="E27" s="27">
        <f t="shared" si="2"/>
        <v>1.2783478136221056</v>
      </c>
      <c r="F27" s="27">
        <f t="shared" si="2"/>
        <v>1.1698504417381552</v>
      </c>
      <c r="G27" s="27">
        <f t="shared" si="2"/>
        <v>1.4370180944946176</v>
      </c>
      <c r="H27" s="9"/>
      <c r="I27" s="27">
        <f>AVERAGE(C27:G27)</f>
        <v>1.2626322596686388</v>
      </c>
    </row>
  </sheetData>
  <sheetProtection algorithmName="SHA-512" hashValue="Yi3JDSHvgGvOwT2axc74sGVqmM6Oud0VWmNI/9j5O0zAu/z1LaQgFlyz0RmT9NzVAo2Rxqys/N5CITAy7Fm25A==" saltValue="0AA3DLRp8WwqOss4j53Glg==" spinCount="100000" sheet="1" objects="1" scenarios="1"/>
  <mergeCells count="4">
    <mergeCell ref="B7:G7"/>
    <mergeCell ref="I7:I8"/>
    <mergeCell ref="B23:G23"/>
    <mergeCell ref="I23:I24"/>
  </mergeCells>
  <pageMargins left="0.70866141732283472" right="0.70866141732283472" top="0.74803149606299213" bottom="0.74803149606299213" header="0.31496062992125984" footer="0.31496062992125984"/>
  <pageSetup paperSize="9" scale="85" orientation="landscape" verticalDpi="0" r:id="rId1"/>
  <headerFooter>
    <oddHeader>&amp;L&amp;"-,Bold"&amp;14&amp;K002060FINANSSIVALVONTA
FINANSINSPEKTIONEN&amp;"-,Regular"&amp;11&amp;K01+000
&amp;R&amp;"-,Bold"&amp;14&amp;A</oddHead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3:J27"/>
  <sheetViews>
    <sheetView zoomScale="85" zoomScaleNormal="85" workbookViewId="0"/>
  </sheetViews>
  <sheetFormatPr defaultColWidth="9.140625" defaultRowHeight="15" x14ac:dyDescent="0.25"/>
  <cols>
    <col min="1" max="1" width="17.140625" style="1" customWidth="1"/>
    <col min="2" max="2" width="40" style="1" customWidth="1"/>
    <col min="3" max="3" width="12.140625" style="1" bestFit="1" customWidth="1"/>
    <col min="4" max="4" width="13" style="1" bestFit="1" customWidth="1"/>
    <col min="5" max="5" width="12.5703125" style="1" bestFit="1" customWidth="1"/>
    <col min="6" max="7" width="13" style="1" bestFit="1" customWidth="1"/>
    <col min="8" max="8" width="10.5703125" style="1" bestFit="1" customWidth="1"/>
    <col min="9" max="9" width="13" style="1" bestFit="1" customWidth="1"/>
    <col min="10" max="16384" width="9.140625" style="1"/>
  </cols>
  <sheetData>
    <row r="3" spans="2:9" x14ac:dyDescent="0.25">
      <c r="B3" s="12" t="s">
        <v>14</v>
      </c>
      <c r="C3" s="12"/>
      <c r="D3" s="12"/>
      <c r="E3" s="12"/>
      <c r="F3" s="12"/>
      <c r="G3" s="12"/>
      <c r="H3" s="12"/>
      <c r="I3" s="12"/>
    </row>
    <row r="7" spans="2:9" ht="21" customHeight="1" x14ac:dyDescent="0.35">
      <c r="B7" s="33" t="s">
        <v>36</v>
      </c>
      <c r="C7" s="33"/>
      <c r="D7" s="33"/>
      <c r="E7" s="33"/>
      <c r="F7" s="33"/>
      <c r="G7" s="33"/>
      <c r="I7" s="31" t="s">
        <v>0</v>
      </c>
    </row>
    <row r="8" spans="2:9" x14ac:dyDescent="0.25">
      <c r="B8" s="13" t="s">
        <v>24</v>
      </c>
      <c r="C8" s="14">
        <v>2013</v>
      </c>
      <c r="D8" s="14">
        <v>2014</v>
      </c>
      <c r="E8" s="14">
        <v>2015</v>
      </c>
      <c r="F8" s="14">
        <v>2016</v>
      </c>
      <c r="G8" s="14">
        <v>2017</v>
      </c>
      <c r="I8" s="32"/>
    </row>
    <row r="9" spans="2:9" x14ac:dyDescent="0.25">
      <c r="B9" s="15" t="s">
        <v>1</v>
      </c>
      <c r="C9" s="16">
        <v>11320.9</v>
      </c>
      <c r="D9" s="16">
        <v>11447.74</v>
      </c>
      <c r="E9" s="16">
        <v>11872.02</v>
      </c>
      <c r="F9" s="16">
        <v>11863.83</v>
      </c>
      <c r="G9" s="16">
        <v>11804.58</v>
      </c>
      <c r="H9" s="9"/>
      <c r="I9" s="16">
        <f>AVERAGE(C9:G9)</f>
        <v>11661.814000000002</v>
      </c>
    </row>
    <row r="10" spans="2:9" x14ac:dyDescent="0.25">
      <c r="B10" s="17" t="s">
        <v>2</v>
      </c>
      <c r="C10" s="18">
        <v>-5005.09</v>
      </c>
      <c r="D10" s="18">
        <v>-7659.53</v>
      </c>
      <c r="E10" s="18">
        <v>-4234.7</v>
      </c>
      <c r="F10" s="18">
        <v>-6934.67</v>
      </c>
      <c r="G10" s="18">
        <v>-6235.29</v>
      </c>
      <c r="H10" s="9"/>
      <c r="I10" s="18">
        <f>AVERAGE(C10:G10)</f>
        <v>-6013.8559999999998</v>
      </c>
    </row>
    <row r="11" spans="2:9" x14ac:dyDescent="0.25">
      <c r="B11" s="15" t="s">
        <v>3</v>
      </c>
      <c r="C11" s="16">
        <v>-2240.3200000000002</v>
      </c>
      <c r="D11" s="16">
        <v>-3196.37</v>
      </c>
      <c r="E11" s="16">
        <v>-2975.79</v>
      </c>
      <c r="F11" s="16">
        <v>-3202.1</v>
      </c>
      <c r="G11" s="16">
        <v>-3350.75</v>
      </c>
      <c r="H11" s="9"/>
      <c r="I11" s="16">
        <f>AVERAGE(C11:G11)</f>
        <v>-2993.0659999999998</v>
      </c>
    </row>
    <row r="12" spans="2:9" x14ac:dyDescent="0.25">
      <c r="B12" s="19" t="s">
        <v>29</v>
      </c>
      <c r="C12" s="20">
        <v>4075.49</v>
      </c>
      <c r="D12" s="20">
        <v>591.84</v>
      </c>
      <c r="E12" s="20">
        <v>4661.53</v>
      </c>
      <c r="F12" s="20">
        <v>1727.06</v>
      </c>
      <c r="G12" s="20">
        <v>2218.54</v>
      </c>
      <c r="H12" s="9"/>
      <c r="I12" s="16">
        <f>AVERAGE(C12:G12)</f>
        <v>2654.8919999999998</v>
      </c>
    </row>
    <row r="13" spans="2:9" x14ac:dyDescent="0.25">
      <c r="B13" s="15"/>
      <c r="C13" s="16"/>
      <c r="D13" s="16"/>
      <c r="E13" s="16"/>
      <c r="F13" s="16"/>
      <c r="G13" s="16"/>
      <c r="H13" s="9"/>
      <c r="I13" s="16"/>
    </row>
    <row r="14" spans="2:9" x14ac:dyDescent="0.25">
      <c r="B14" s="17" t="s">
        <v>4</v>
      </c>
      <c r="C14" s="18">
        <v>368.32406649999996</v>
      </c>
      <c r="D14" s="18">
        <v>1150.2077905000001</v>
      </c>
      <c r="E14" s="18">
        <v>370.79580399999998</v>
      </c>
      <c r="F14" s="18">
        <v>1353.667148</v>
      </c>
      <c r="G14" s="18">
        <v>1455.2522400000003</v>
      </c>
      <c r="H14" s="9"/>
      <c r="I14" s="18">
        <f>AVERAGE(C14:G14)</f>
        <v>939.64940979999994</v>
      </c>
    </row>
    <row r="15" spans="2:9" x14ac:dyDescent="0.25">
      <c r="B15" s="21" t="s">
        <v>5</v>
      </c>
      <c r="C15" s="22">
        <v>454.1</v>
      </c>
      <c r="D15" s="22">
        <v>319.27</v>
      </c>
      <c r="E15" s="22">
        <v>393.45549999999997</v>
      </c>
      <c r="F15" s="22">
        <v>308.83999999999997</v>
      </c>
      <c r="G15" s="22">
        <v>313.48</v>
      </c>
      <c r="H15" s="9"/>
      <c r="I15" s="22"/>
    </row>
    <row r="16" spans="2:9" x14ac:dyDescent="0.25">
      <c r="B16" s="23" t="s">
        <v>6</v>
      </c>
      <c r="C16" s="22">
        <v>-85.775933500000036</v>
      </c>
      <c r="D16" s="22">
        <v>830.93779050000012</v>
      </c>
      <c r="E16" s="22">
        <v>-22.659695999999997</v>
      </c>
      <c r="F16" s="22">
        <v>1044.8271480000001</v>
      </c>
      <c r="G16" s="22">
        <v>1146.4122400000001</v>
      </c>
      <c r="H16" s="9"/>
      <c r="I16" s="22"/>
    </row>
    <row r="17" spans="2:10" x14ac:dyDescent="0.25">
      <c r="B17" s="3"/>
      <c r="C17" s="3"/>
      <c r="D17" s="3"/>
      <c r="E17" s="3"/>
      <c r="F17" s="3"/>
      <c r="G17" s="3"/>
      <c r="I17" s="3"/>
    </row>
    <row r="18" spans="2:10" ht="15.75" x14ac:dyDescent="0.25">
      <c r="B18" s="24" t="s">
        <v>7</v>
      </c>
      <c r="C18" s="25">
        <f>C9+C10+C11+C14</f>
        <v>4443.8140664999992</v>
      </c>
      <c r="D18" s="25">
        <f t="shared" ref="D18:G18" si="0">D9+D10+D11+D14</f>
        <v>1742.0477905000002</v>
      </c>
      <c r="E18" s="25">
        <f t="shared" si="0"/>
        <v>5032.325804000001</v>
      </c>
      <c r="F18" s="25">
        <f t="shared" si="0"/>
        <v>3080.7271479999999</v>
      </c>
      <c r="G18" s="25">
        <f t="shared" si="0"/>
        <v>3673.7922400000002</v>
      </c>
      <c r="H18" s="9"/>
      <c r="I18" s="25">
        <f>AVERAGE(C18:G18)</f>
        <v>3594.5414098000001</v>
      </c>
      <c r="J18" s="9"/>
    </row>
    <row r="19" spans="2:10" x14ac:dyDescent="0.25">
      <c r="B19" s="3"/>
      <c r="C19" s="3"/>
      <c r="D19" s="3"/>
      <c r="E19" s="3"/>
      <c r="F19" s="3"/>
      <c r="G19" s="3"/>
      <c r="I19" s="3"/>
    </row>
    <row r="20" spans="2:10" x14ac:dyDescent="0.25">
      <c r="B20" s="15" t="s">
        <v>8</v>
      </c>
      <c r="C20" s="26">
        <f>C18/C9</f>
        <v>0.39253187171514625</v>
      </c>
      <c r="D20" s="26">
        <f>D18/D9</f>
        <v>0.15217394791461025</v>
      </c>
      <c r="E20" s="26">
        <f>E18/E9</f>
        <v>0.42388117641311257</v>
      </c>
      <c r="F20" s="26">
        <f>F18/F9</f>
        <v>0.25967391205032436</v>
      </c>
      <c r="G20" s="26">
        <f>G18/G9</f>
        <v>0.31121753082278236</v>
      </c>
      <c r="H20" s="10"/>
      <c r="I20" s="26">
        <f>AVERAGE(C20:G20)</f>
        <v>0.3078956877831952</v>
      </c>
      <c r="J20" s="11"/>
    </row>
    <row r="23" spans="2:10" ht="21" customHeight="1" x14ac:dyDescent="0.35">
      <c r="B23" s="33" t="s">
        <v>21</v>
      </c>
      <c r="C23" s="33"/>
      <c r="D23" s="33"/>
      <c r="E23" s="33"/>
      <c r="F23" s="33"/>
      <c r="G23" s="33"/>
      <c r="I23" s="31" t="s">
        <v>0</v>
      </c>
    </row>
    <row r="24" spans="2:10" x14ac:dyDescent="0.25">
      <c r="B24" s="13"/>
      <c r="C24" s="14">
        <f>C8</f>
        <v>2013</v>
      </c>
      <c r="D24" s="14">
        <f t="shared" ref="D24:G24" si="1">D8</f>
        <v>2014</v>
      </c>
      <c r="E24" s="14">
        <f t="shared" si="1"/>
        <v>2015</v>
      </c>
      <c r="F24" s="14">
        <f t="shared" si="1"/>
        <v>2016</v>
      </c>
      <c r="G24" s="14">
        <f t="shared" si="1"/>
        <v>2017</v>
      </c>
      <c r="I24" s="32"/>
    </row>
    <row r="25" spans="2:10" x14ac:dyDescent="0.25">
      <c r="B25" s="15" t="s">
        <v>20</v>
      </c>
      <c r="C25" s="27">
        <f>-(C10/C9)</f>
        <v>0.44211060958051041</v>
      </c>
      <c r="D25" s="27">
        <f>-(D10/D9)</f>
        <v>0.66908664941726492</v>
      </c>
      <c r="E25" s="27">
        <f>-(E10/E9)</f>
        <v>0.35669582766875391</v>
      </c>
      <c r="F25" s="27">
        <f>-(F10/F9)</f>
        <v>0.58452203040670681</v>
      </c>
      <c r="G25" s="27">
        <f>-(G10/G9)</f>
        <v>0.52820938991476185</v>
      </c>
      <c r="H25" s="9"/>
      <c r="I25" s="27">
        <f>AVERAGE(C25:G25)</f>
        <v>0.51612490139759959</v>
      </c>
    </row>
    <row r="26" spans="2:10" x14ac:dyDescent="0.25">
      <c r="B26" s="17" t="s">
        <v>22</v>
      </c>
      <c r="C26" s="28">
        <f>-(C11/C9)</f>
        <v>0.19789239371428069</v>
      </c>
      <c r="D26" s="28">
        <f>-(D11/D9)</f>
        <v>0.27921406321247688</v>
      </c>
      <c r="E26" s="28">
        <f>-(E11/E9)</f>
        <v>0.25065574350447523</v>
      </c>
      <c r="F26" s="28">
        <f>-(F11/F9)</f>
        <v>0.26990440692423945</v>
      </c>
      <c r="G26" s="28">
        <f>-(G11/G9)</f>
        <v>0.28385169146212741</v>
      </c>
      <c r="H26" s="9"/>
      <c r="I26" s="28">
        <f>AVERAGE(C26:G26)</f>
        <v>0.25630365976351993</v>
      </c>
    </row>
    <row r="27" spans="2:10" x14ac:dyDescent="0.25">
      <c r="B27" s="15" t="s">
        <v>23</v>
      </c>
      <c r="C27" s="27">
        <f>C25+C26</f>
        <v>0.6400030032947911</v>
      </c>
      <c r="D27" s="27">
        <f t="shared" ref="D27:G27" si="2">D25+D26</f>
        <v>0.9483007126297418</v>
      </c>
      <c r="E27" s="27">
        <f t="shared" si="2"/>
        <v>0.60735157117322913</v>
      </c>
      <c r="F27" s="27">
        <f t="shared" si="2"/>
        <v>0.85442643733094625</v>
      </c>
      <c r="G27" s="27">
        <f t="shared" si="2"/>
        <v>0.81206108137688926</v>
      </c>
      <c r="H27" s="9"/>
      <c r="I27" s="27">
        <f>AVERAGE(C27:G27)</f>
        <v>0.77242856116111946</v>
      </c>
    </row>
  </sheetData>
  <sheetProtection algorithmName="SHA-512" hashValue="lmiysMz23UDVQ4AqVKJpqpQhXxAoTYTfk3ObMIRlVx3iCVYT/l5+TdWwns4sJVj9UKdR/HMGwNfOlXrzf2L1rg==" saltValue="2PP4BXWLgKMYYabprAj//w==" spinCount="100000" sheet="1" objects="1" scenarios="1"/>
  <mergeCells count="4">
    <mergeCell ref="B7:G7"/>
    <mergeCell ref="I7:I8"/>
    <mergeCell ref="B23:G23"/>
    <mergeCell ref="I23:I24"/>
  </mergeCells>
  <pageMargins left="0.70866141732283472" right="0.70866141732283472" top="0.74803149606299213" bottom="0.74803149606299213" header="0.31496062992125984" footer="0.31496062992125984"/>
  <pageSetup paperSize="9" scale="85" orientation="landscape" verticalDpi="0" r:id="rId1"/>
  <headerFooter>
    <oddHeader>&amp;L&amp;"-,Bold"&amp;14&amp;K002060FINANSSIVALVONTA
FINANSINSPEKTIONEN&amp;"-,Regular"&amp;11&amp;K01+000
&amp;R&amp;"-,Bold"&amp;14&amp;A</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14</vt:i4>
      </vt:variant>
    </vt:vector>
  </HeadingPairs>
  <TitlesOfParts>
    <vt:vector size="14" baseType="lpstr">
      <vt:lpstr>Termien selitykset</vt:lpstr>
      <vt:lpstr>A-Vakuutus</vt:lpstr>
      <vt:lpstr>Alandia</vt:lpstr>
      <vt:lpstr>Fennia</vt:lpstr>
      <vt:lpstr>Folksam</vt:lpstr>
      <vt:lpstr>If</vt:lpstr>
      <vt:lpstr>LähiTapiola</vt:lpstr>
      <vt:lpstr>OP Vakuutus</vt:lpstr>
      <vt:lpstr>Pohjantähti</vt:lpstr>
      <vt:lpstr>Protector</vt:lpstr>
      <vt:lpstr>Turva</vt:lpstr>
      <vt:lpstr>Valio</vt:lpstr>
      <vt:lpstr>Ömsen</vt:lpstr>
      <vt:lpstr>Yhteensä</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2019-03-08T14:50:49Z</dcterms:created>
  <dcterms:modified xsi:type="dcterms:W3CDTF">2019-03-11T08:22:43Z</dcterms:modified>
</cp:coreProperties>
</file>