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<sst xmlns="http://schemas.openxmlformats.org/spreadsheetml/2006/main" count="114" uniqueCount="47">
  <si>
    <t>Sijoitusten netto-</t>
  </si>
  <si>
    <t xml:space="preserve"> Sitoutunut</t>
  </si>
  <si>
    <t>Tuotto - %</t>
  </si>
  <si>
    <t>sitoutuneelle</t>
  </si>
  <si>
    <t>pääomalle</t>
  </si>
  <si>
    <t>MEUR</t>
  </si>
  <si>
    <t xml:space="preserve">    Lainasaamiset</t>
  </si>
  <si>
    <t>TL900</t>
  </si>
  <si>
    <t>TL910</t>
  </si>
  <si>
    <t xml:space="preserve">       * josta korkorahastoja</t>
  </si>
  <si>
    <t>TL911</t>
  </si>
  <si>
    <t>TL920</t>
  </si>
  <si>
    <t xml:space="preserve">      * josta korkorahastoja</t>
  </si>
  <si>
    <t>TL921</t>
  </si>
  <si>
    <t xml:space="preserve">    Osakkeet ja osuudet</t>
  </si>
  <si>
    <t>TL930</t>
  </si>
  <si>
    <t>TL940</t>
  </si>
  <si>
    <t xml:space="preserve">      *josta sijoitusrahastoja ja yhteissijoitusyrityksiä</t>
  </si>
  <si>
    <t>TL941</t>
  </si>
  <si>
    <t xml:space="preserve">    Muut sijoitukset</t>
  </si>
  <si>
    <t>TL950</t>
  </si>
  <si>
    <t xml:space="preserve">    Sijoitukset yhteensä </t>
  </si>
  <si>
    <t>TL960</t>
  </si>
  <si>
    <t xml:space="preserve">    Sijoituslajeille kohdistamattomat tuotot, kulut ja liikekulut</t>
  </si>
  <si>
    <t>TL970</t>
  </si>
  <si>
    <t xml:space="preserve">    Sijoitustoiminnan nettotuotto käyvin arvoin</t>
  </si>
  <si>
    <t>TL980</t>
  </si>
  <si>
    <t xml:space="preserve">1) Sijoitustoiminnan nettotuotot käyvin arvoin = Raportointikauden lopun ja alun markkina-arvojen muutos - kauden aikana tapahtuneet kassavirrat. </t>
  </si>
  <si>
    <t>Kassavirralla tarkoitetaan ostojen / kulujen ja myyntien / tuottojen erotusta.</t>
  </si>
  <si>
    <t xml:space="preserve">   2) Sitoutunut pääoma = Markkina-arvo raportointikauden alussa + päivittäin / kuukausittain aikapainotetut kassavirrat.</t>
  </si>
  <si>
    <t xml:space="preserve">   3) Sisältää korkorahastojen tuotot</t>
  </si>
  <si>
    <t xml:space="preserve">   4) Sisältää kiinteistösijoituksiin tilastoitavien sijoitusrahastojen ja yhteissijoitusyritysten tuotot </t>
  </si>
  <si>
    <t>Puolivuositiedot</t>
  </si>
  <si>
    <t>Maatalousyrittäjien eläkelaitos  (MELA)</t>
  </si>
  <si>
    <t>Merimieseläkekassa (MEK)</t>
  </si>
  <si>
    <t xml:space="preserve">Sijoitustoiminnan nettotuotto sitoutuneelle pääomalle </t>
  </si>
  <si>
    <r>
      <t xml:space="preserve">    Joukkovelkakirjalainat </t>
    </r>
    <r>
      <rPr>
        <vertAlign val="superscript"/>
        <sz val="9"/>
        <rFont val="Arial"/>
        <family val="2"/>
      </rPr>
      <t>3)</t>
    </r>
  </si>
  <si>
    <r>
      <t xml:space="preserve">    Muut rahoitusmarkkinavälineet ja talletukset</t>
    </r>
    <r>
      <rPr>
        <vertAlign val="superscript"/>
        <sz val="9"/>
        <rFont val="Arial"/>
        <family val="2"/>
      </rPr>
      <t xml:space="preserve"> 3)</t>
    </r>
  </si>
  <si>
    <r>
      <t xml:space="preserve">    Kiinteistösijoitukset</t>
    </r>
    <r>
      <rPr>
        <vertAlign val="superscript"/>
        <sz val="9"/>
        <rFont val="Arial"/>
        <family val="2"/>
      </rPr>
      <t xml:space="preserve"> 4)</t>
    </r>
  </si>
  <si>
    <r>
      <t xml:space="preserve">tuotot käyvin arvoin </t>
    </r>
    <r>
      <rPr>
        <b/>
        <vertAlign val="superscript"/>
        <sz val="9"/>
        <rFont val="Arial"/>
        <family val="2"/>
      </rPr>
      <t xml:space="preserve">1) </t>
    </r>
  </si>
  <si>
    <r>
      <t xml:space="preserve"> pääoma </t>
    </r>
    <r>
      <rPr>
        <b/>
        <vertAlign val="superscript"/>
        <sz val="9"/>
        <rFont val="Arial"/>
        <family val="2"/>
      </rPr>
      <t>2)</t>
    </r>
  </si>
  <si>
    <r>
      <t xml:space="preserve">    Joukkovelkakirjalainat</t>
    </r>
    <r>
      <rPr>
        <vertAlign val="superscript"/>
        <sz val="9"/>
        <rFont val="Arial"/>
        <family val="2"/>
      </rPr>
      <t xml:space="preserve"> 3)</t>
    </r>
  </si>
  <si>
    <r>
      <t xml:space="preserve">    Kiinteistösijoitukset </t>
    </r>
    <r>
      <rPr>
        <vertAlign val="superscript"/>
        <sz val="9"/>
        <rFont val="Arial"/>
        <family val="2"/>
      </rPr>
      <t>4)</t>
    </r>
  </si>
  <si>
    <t/>
  </si>
  <si>
    <t>1.1.-30.6.2009</t>
  </si>
  <si>
    <t>1.1.-30.6.2010</t>
  </si>
  <si>
    <t>1.1.-31.12.2009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</si>
</sst>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&quot;€&quot;\ * #,##0.00_-;_-&quot;€&quot;\ * \-#,##0.00;_-&quot;€&quot;* #0_-;_-@_-"/>
    <numFmt numFmtId="166" formatCode="#,##0.00;[Red]\-#,##0.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\ _m_k_-;\-* #,##0.00\ _m_k_-;_-* &quot;-&quot;??\ _m_k_-;_-@_-"/>
    <numFmt numFmtId="174" formatCode="_-* #,##0\ _m_k_-;\-* #,##0\ _m_k_-;_-* &quot;-&quot;\ _m_k_-;_-@_-"/>
    <numFmt numFmtId="175" formatCode="_-* #,##0\ &quot;mk&quot;_-;\-* #,##0\ &quot;mk&quot;_-;_-* &quot;-&quot;\ &quot;mk&quot;_-;_-@_-"/>
    <numFmt numFmtId="176" formatCode="_-* #,##0.00\ &quot;mk&quot;_-;\-* #,##0.00\ &quot;mk&quot;_-;_-* &quot;-&quot;??\ &quot;mk&quot;_-;_-@_-"/>
    <numFmt numFmtId="177" formatCode="#,##0.0"/>
    <numFmt numFmtId="178" formatCode="#,##0\ [$€-1];[Red]\-#,##0\ [$€-1]"/>
    <numFmt numFmtId="179" formatCode="###,###,###,###,##0"/>
    <numFmt numFmtId="180" formatCode="#,##0\ [$€-1]"/>
  </numFmts>
  <fonts count="3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1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20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166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7" applyNumberFormat="0" applyFill="0" applyAlignment="0" applyProtection="0"/>
    <xf numFmtId="0" fontId="28" fillId="7" borderId="2" applyNumberFormat="0" applyAlignment="0" applyProtection="0"/>
    <xf numFmtId="0" fontId="29" fillId="23" borderId="8" applyNumberFormat="0" applyAlignment="0" applyProtection="0"/>
    <xf numFmtId="0" fontId="3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4" xfId="0" applyBorder="1" applyAlignment="1">
      <alignment/>
    </xf>
    <xf numFmtId="0" fontId="4" fillId="0" borderId="25" xfId="0" applyFont="1" applyBorder="1" applyAlignment="1">
      <alignment/>
    </xf>
    <xf numFmtId="0" fontId="8" fillId="0" borderId="18" xfId="0" applyFont="1" applyBorder="1" applyAlignment="1">
      <alignment horizontal="left" indent="1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" fillId="21" borderId="29" xfId="0" applyFont="1" applyFill="1" applyBorder="1" applyAlignment="1">
      <alignment horizontal="center"/>
    </xf>
    <xf numFmtId="0" fontId="6" fillId="21" borderId="30" xfId="0" applyFont="1" applyFill="1" applyBorder="1" applyAlignment="1">
      <alignment horizontal="center"/>
    </xf>
    <xf numFmtId="0" fontId="6" fillId="21" borderId="24" xfId="0" applyFont="1" applyFill="1" applyBorder="1" applyAlignment="1">
      <alignment horizontal="center"/>
    </xf>
    <xf numFmtId="0" fontId="2" fillId="24" borderId="31" xfId="0" applyFont="1" applyFill="1" applyBorder="1" applyAlignment="1">
      <alignment/>
    </xf>
    <xf numFmtId="0" fontId="9" fillId="24" borderId="32" xfId="47" applyFont="1" applyFill="1" applyBorder="1" applyAlignment="1" applyProtection="1">
      <alignment/>
      <protection locked="0"/>
    </xf>
    <xf numFmtId="0" fontId="2" fillId="24" borderId="32" xfId="0" applyFont="1" applyFill="1" applyBorder="1" applyAlignment="1">
      <alignment/>
    </xf>
    <xf numFmtId="0" fontId="0" fillId="24" borderId="33" xfId="0" applyFill="1" applyBorder="1" applyAlignment="1">
      <alignment/>
    </xf>
    <xf numFmtId="0" fontId="9" fillId="24" borderId="18" xfId="47" applyFont="1" applyFill="1" applyBorder="1" applyAlignment="1" applyProtection="1">
      <alignment/>
      <protection locked="0"/>
    </xf>
    <xf numFmtId="0" fontId="9" fillId="24" borderId="0" xfId="47" applyFont="1" applyFill="1" applyBorder="1" applyAlignment="1" applyProtection="1">
      <alignment/>
      <protection locked="0"/>
    </xf>
    <xf numFmtId="0" fontId="1" fillId="24" borderId="0" xfId="0" applyFont="1" applyFill="1" applyBorder="1" applyAlignment="1" applyProtection="1">
      <alignment/>
      <protection locked="0"/>
    </xf>
    <xf numFmtId="0" fontId="2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2" fillId="24" borderId="18" xfId="0" applyFont="1" applyFill="1" applyBorder="1" applyAlignment="1">
      <alignment/>
    </xf>
    <xf numFmtId="0" fontId="9" fillId="24" borderId="31" xfId="47" applyFont="1" applyFill="1" applyBorder="1" applyAlignment="1" applyProtection="1">
      <alignment/>
      <protection locked="0"/>
    </xf>
    <xf numFmtId="0" fontId="0" fillId="24" borderId="32" xfId="0" applyFill="1" applyBorder="1" applyAlignment="1">
      <alignment/>
    </xf>
    <xf numFmtId="0" fontId="0" fillId="24" borderId="0" xfId="0" applyFill="1" applyBorder="1" applyAlignment="1">
      <alignment/>
    </xf>
    <xf numFmtId="0" fontId="2" fillId="24" borderId="18" xfId="0" applyFont="1" applyFill="1" applyBorder="1" applyAlignment="1">
      <alignment/>
    </xf>
    <xf numFmtId="0" fontId="0" fillId="24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164" fontId="4" fillId="0" borderId="34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4" fillId="0" borderId="35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164" fontId="4" fillId="0" borderId="38" xfId="0" applyNumberFormat="1" applyFont="1" applyFill="1" applyBorder="1" applyAlignment="1">
      <alignment/>
    </xf>
    <xf numFmtId="164" fontId="0" fillId="0" borderId="34" xfId="0" applyNumberFormat="1" applyFont="1" applyFill="1" applyBorder="1" applyAlignment="1">
      <alignment/>
    </xf>
    <xf numFmtId="164" fontId="0" fillId="0" borderId="35" xfId="0" applyNumberFormat="1" applyFont="1" applyFill="1" applyBorder="1" applyAlignment="1">
      <alignment/>
    </xf>
    <xf numFmtId="164" fontId="0" fillId="0" borderId="37" xfId="0" applyNumberFormat="1" applyFont="1" applyFill="1" applyBorder="1" applyAlignment="1">
      <alignment/>
    </xf>
    <xf numFmtId="164" fontId="0" fillId="0" borderId="38" xfId="0" applyNumberFormat="1" applyFont="1" applyFill="1" applyBorder="1" applyAlignment="1">
      <alignment/>
    </xf>
    <xf numFmtId="177" fontId="4" fillId="0" borderId="39" xfId="57" applyNumberFormat="1" applyFont="1" applyFill="1" applyBorder="1" applyProtection="1">
      <alignment/>
      <protection locked="0"/>
    </xf>
    <xf numFmtId="177" fontId="4" fillId="0" borderId="40" xfId="57" applyNumberFormat="1" applyFont="1" applyFill="1" applyBorder="1" applyProtection="1">
      <alignment/>
      <protection locked="0"/>
    </xf>
    <xf numFmtId="177" fontId="4" fillId="0" borderId="34" xfId="57" applyNumberFormat="1" applyFont="1" applyFill="1" applyBorder="1" applyProtection="1">
      <alignment/>
      <protection locked="0"/>
    </xf>
    <xf numFmtId="177" fontId="7" fillId="0" borderId="41" xfId="57" applyNumberFormat="1" applyFont="1" applyFill="1" applyBorder="1" applyProtection="1">
      <alignment/>
      <protection locked="0"/>
    </xf>
    <xf numFmtId="177" fontId="4" fillId="0" borderId="35" xfId="57" applyNumberFormat="1" applyFont="1" applyFill="1" applyBorder="1" applyProtection="1">
      <alignment/>
      <protection locked="0"/>
    </xf>
    <xf numFmtId="177" fontId="4" fillId="0" borderId="42" xfId="57" applyNumberFormat="1" applyFont="1" applyFill="1" applyBorder="1">
      <alignment/>
      <protection/>
    </xf>
    <xf numFmtId="177" fontId="4" fillId="0" borderId="43" xfId="57" applyNumberFormat="1" applyFont="1" applyFill="1" applyBorder="1" applyProtection="1">
      <alignment/>
      <protection locked="0"/>
    </xf>
    <xf numFmtId="164" fontId="4" fillId="25" borderId="34" xfId="57" applyNumberFormat="1" applyFont="1" applyFill="1" applyBorder="1">
      <alignment/>
      <protection/>
    </xf>
    <xf numFmtId="164" fontId="4" fillId="25" borderId="35" xfId="57" applyNumberFormat="1" applyFont="1" applyFill="1" applyBorder="1">
      <alignment/>
      <protection/>
    </xf>
    <xf numFmtId="164" fontId="4" fillId="25" borderId="37" xfId="57" applyNumberFormat="1" applyFont="1" applyFill="1" applyBorder="1">
      <alignment/>
      <protection/>
    </xf>
    <xf numFmtId="164" fontId="4" fillId="25" borderId="43" xfId="57" applyNumberFormat="1" applyFont="1" applyFill="1" applyBorder="1">
      <alignment/>
      <protection/>
    </xf>
    <xf numFmtId="164" fontId="4" fillId="25" borderId="38" xfId="57" applyNumberFormat="1" applyFont="1" applyFill="1" applyBorder="1">
      <alignment/>
      <protection/>
    </xf>
    <xf numFmtId="177" fontId="4" fillId="0" borderId="41" xfId="57" applyNumberFormat="1" applyFont="1" applyFill="1" applyBorder="1" applyProtection="1">
      <alignment/>
      <protection locked="0"/>
    </xf>
    <xf numFmtId="177" fontId="4" fillId="0" borderId="44" xfId="57" applyNumberFormat="1" applyFont="1" applyFill="1" applyBorder="1">
      <alignment/>
      <protection/>
    </xf>
    <xf numFmtId="0" fontId="4" fillId="0" borderId="19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Fill="1" applyBorder="1" applyAlignment="1">
      <alignment horizontal="center"/>
    </xf>
    <xf numFmtId="164" fontId="4" fillId="25" borderId="48" xfId="67" applyNumberFormat="1" applyFont="1" applyFill="1" applyBorder="1" applyProtection="1">
      <alignment/>
      <protection/>
    </xf>
    <xf numFmtId="164" fontId="4" fillId="25" borderId="49" xfId="67" applyNumberFormat="1" applyFont="1" applyFill="1" applyBorder="1" applyProtection="1">
      <alignment/>
      <protection/>
    </xf>
    <xf numFmtId="164" fontId="4" fillId="25" borderId="50" xfId="67" applyNumberFormat="1" applyFont="1" applyFill="1" applyBorder="1" applyProtection="1">
      <alignment/>
      <protection/>
    </xf>
    <xf numFmtId="164" fontId="4" fillId="25" borderId="49" xfId="67" applyNumberFormat="1" applyFont="1" applyFill="1" applyBorder="1" applyProtection="1">
      <alignment/>
      <protection locked="0"/>
    </xf>
    <xf numFmtId="164" fontId="4" fillId="25" borderId="51" xfId="67" applyNumberFormat="1" applyFont="1" applyFill="1" applyBorder="1" applyProtection="1">
      <alignment/>
      <protection/>
    </xf>
    <xf numFmtId="164" fontId="4" fillId="25" borderId="48" xfId="67" applyNumberFormat="1" applyFont="1" applyFill="1" applyBorder="1" applyProtection="1">
      <alignment/>
      <protection locked="0"/>
    </xf>
    <xf numFmtId="164" fontId="4" fillId="25" borderId="50" xfId="67" applyNumberFormat="1" applyFont="1" applyFill="1" applyBorder="1" applyProtection="1">
      <alignment/>
      <protection locked="0"/>
    </xf>
  </cellXfs>
  <cellStyles count="7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Euro" xfId="42"/>
    <cellStyle name="Euro 2" xfId="43"/>
    <cellStyle name="Följde hyperlänken" xfId="44"/>
    <cellStyle name="Huomautus" xfId="45"/>
    <cellStyle name="Huono" xfId="46"/>
    <cellStyle name="Hyperlink" xfId="47"/>
    <cellStyle name="Hyperlinkki 2" xfId="48"/>
    <cellStyle name="Hyperlänk" xfId="49"/>
    <cellStyle name="Hyperlänk 2" xfId="50"/>
    <cellStyle name="Hyvä" xfId="51"/>
    <cellStyle name="Laskenta" xfId="52"/>
    <cellStyle name="Linkitetty solu" xfId="53"/>
    <cellStyle name="Neutraali" xfId="54"/>
    <cellStyle name="Normaali 10" xfId="55"/>
    <cellStyle name="Normaali 11" xfId="56"/>
    <cellStyle name="Normaali 12" xfId="57"/>
    <cellStyle name="Normaali 2" xfId="58"/>
    <cellStyle name="Normaali 2 2" xfId="59"/>
    <cellStyle name="Normaali 3" xfId="60"/>
    <cellStyle name="Normaali 4" xfId="61"/>
    <cellStyle name="Normaali 5" xfId="62"/>
    <cellStyle name="Normaali 6" xfId="63"/>
    <cellStyle name="Normaali 7" xfId="64"/>
    <cellStyle name="Normaali 8" xfId="65"/>
    <cellStyle name="Normaali 9" xfId="66"/>
    <cellStyle name="Normaali_Liite 11 6(6)" xfId="67"/>
    <cellStyle name="Otsikko" xfId="68"/>
    <cellStyle name="Otsikko 1" xfId="69"/>
    <cellStyle name="Otsikko 2" xfId="70"/>
    <cellStyle name="Otsikko 3" xfId="71"/>
    <cellStyle name="Otsikko 4" xfId="72"/>
    <cellStyle name="Pilkku_liite 15" xfId="73"/>
    <cellStyle name="Percent" xfId="74"/>
    <cellStyle name="Selittävä teksti" xfId="75"/>
    <cellStyle name="Sijoyleinen" xfId="76"/>
    <cellStyle name="Summa" xfId="77"/>
    <cellStyle name="Syöttö" xfId="78"/>
    <cellStyle name="Tarkistussolu" xfId="79"/>
    <cellStyle name="Tulostus" xfId="80"/>
    <cellStyle name="Currency" xfId="81"/>
    <cellStyle name="Currency [0]" xfId="82"/>
    <cellStyle name="Varoitusteksti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J39" sqref="J39"/>
    </sheetView>
  </sheetViews>
  <sheetFormatPr defaultColWidth="9.140625" defaultRowHeight="12.75"/>
  <cols>
    <col min="1" max="1" width="48.57421875" style="0" customWidth="1"/>
    <col min="2" max="2" width="7.140625" style="0" customWidth="1"/>
    <col min="3" max="3" width="0" style="0" hidden="1" customWidth="1"/>
    <col min="4" max="4" width="18.28125" style="0" customWidth="1"/>
    <col min="5" max="5" width="0" style="0" hidden="1" customWidth="1"/>
    <col min="6" max="6" width="15.421875" style="0" customWidth="1"/>
    <col min="7" max="7" width="0" style="0" hidden="1" customWidth="1"/>
    <col min="8" max="10" width="14.140625" style="0" customWidth="1"/>
  </cols>
  <sheetData>
    <row r="1" spans="1:11" ht="15.75">
      <c r="A1" s="41" t="s">
        <v>35</v>
      </c>
      <c r="B1" s="42"/>
      <c r="C1" s="42"/>
      <c r="D1" s="42"/>
      <c r="E1" s="42"/>
      <c r="F1" s="43"/>
      <c r="G1" s="43"/>
      <c r="H1" s="43"/>
      <c r="I1" s="43"/>
      <c r="J1" s="43"/>
      <c r="K1" s="44"/>
    </row>
    <row r="2" spans="1:11" ht="15.75">
      <c r="A2" s="45"/>
      <c r="B2" s="46"/>
      <c r="C2" s="46"/>
      <c r="D2" s="47" t="s">
        <v>32</v>
      </c>
      <c r="E2" s="46"/>
      <c r="F2" s="48"/>
      <c r="G2" s="48"/>
      <c r="H2" s="48"/>
      <c r="I2" s="48"/>
      <c r="J2" s="48"/>
      <c r="K2" s="49"/>
    </row>
    <row r="3" spans="1:11" ht="15.75">
      <c r="A3" s="50" t="s">
        <v>33</v>
      </c>
      <c r="B3" s="46"/>
      <c r="C3" s="46"/>
      <c r="D3" s="46"/>
      <c r="E3" s="46"/>
      <c r="F3" s="48"/>
      <c r="G3" s="48"/>
      <c r="H3" s="48"/>
      <c r="I3" s="48"/>
      <c r="J3" s="48"/>
      <c r="K3" s="49"/>
    </row>
    <row r="4" spans="1:11" ht="13.5" thickBot="1">
      <c r="A4" s="25"/>
      <c r="B4" s="16"/>
      <c r="C4" s="16"/>
      <c r="D4" s="13"/>
      <c r="E4" s="13"/>
      <c r="F4" s="13"/>
      <c r="G4" s="13"/>
      <c r="H4" s="13"/>
      <c r="I4" s="13"/>
      <c r="J4" s="13"/>
      <c r="K4" s="26"/>
    </row>
    <row r="5" spans="1:11" ht="12.75">
      <c r="A5" s="25"/>
      <c r="B5" s="16"/>
      <c r="C5" s="16"/>
      <c r="D5" s="1" t="s">
        <v>0</v>
      </c>
      <c r="E5" s="2"/>
      <c r="F5" s="3" t="s">
        <v>1</v>
      </c>
      <c r="G5" s="3"/>
      <c r="H5" s="3" t="s">
        <v>2</v>
      </c>
      <c r="I5" s="3" t="s">
        <v>2</v>
      </c>
      <c r="J5" s="83" t="s">
        <v>2</v>
      </c>
      <c r="K5" s="26"/>
    </row>
    <row r="6" spans="1:11" ht="13.5">
      <c r="A6" s="12"/>
      <c r="B6" s="13"/>
      <c r="C6" s="13"/>
      <c r="D6" s="4" t="s">
        <v>39</v>
      </c>
      <c r="E6" s="5"/>
      <c r="F6" s="6" t="s">
        <v>40</v>
      </c>
      <c r="G6" s="6"/>
      <c r="H6" s="6" t="s">
        <v>3</v>
      </c>
      <c r="I6" s="6" t="s">
        <v>3</v>
      </c>
      <c r="J6" s="84" t="s">
        <v>3</v>
      </c>
      <c r="K6" s="26"/>
    </row>
    <row r="7" spans="1:11" ht="14.25">
      <c r="A7" s="12"/>
      <c r="B7" s="13"/>
      <c r="C7" s="13"/>
      <c r="D7" s="7"/>
      <c r="E7" s="8"/>
      <c r="F7" s="9"/>
      <c r="G7" s="9"/>
      <c r="H7" s="6" t="s">
        <v>4</v>
      </c>
      <c r="I7" s="6" t="s">
        <v>4</v>
      </c>
      <c r="J7" s="84" t="s">
        <v>4</v>
      </c>
      <c r="K7" s="26"/>
    </row>
    <row r="8" spans="1:11" ht="13.5" thickBot="1">
      <c r="A8" s="27"/>
      <c r="B8" s="11" t="s">
        <v>5</v>
      </c>
      <c r="C8" s="10"/>
      <c r="D8" s="38" t="s">
        <v>45</v>
      </c>
      <c r="E8" s="39"/>
      <c r="F8" s="40" t="s">
        <v>45</v>
      </c>
      <c r="G8" s="40"/>
      <c r="H8" s="40" t="s">
        <v>45</v>
      </c>
      <c r="I8" s="24" t="s">
        <v>44</v>
      </c>
      <c r="J8" s="85" t="s">
        <v>46</v>
      </c>
      <c r="K8" s="26"/>
    </row>
    <row r="9" spans="1:11" ht="12.75">
      <c r="A9" s="12"/>
      <c r="B9" s="13"/>
      <c r="C9" s="13"/>
      <c r="D9" s="14"/>
      <c r="E9" s="15"/>
      <c r="F9" s="15"/>
      <c r="G9" s="15"/>
      <c r="H9" s="15"/>
      <c r="I9" s="15"/>
      <c r="J9" s="82"/>
      <c r="K9" s="26"/>
    </row>
    <row r="10" spans="1:11" ht="12.75">
      <c r="A10" s="12" t="s">
        <v>6</v>
      </c>
      <c r="B10" s="13"/>
      <c r="C10" s="13" t="s">
        <v>7</v>
      </c>
      <c r="D10" s="68">
        <f>7500/1000000</f>
        <v>0.0075</v>
      </c>
      <c r="E10" s="56"/>
      <c r="F10" s="70">
        <f>911711/1000000</f>
        <v>0.911711</v>
      </c>
      <c r="G10" s="56"/>
      <c r="H10" s="75">
        <v>0.822629100668962</v>
      </c>
      <c r="I10" s="57">
        <v>0</v>
      </c>
      <c r="J10" s="91">
        <v>0</v>
      </c>
      <c r="K10" s="26"/>
    </row>
    <row r="11" spans="1:11" ht="13.5">
      <c r="A11" s="12" t="s">
        <v>36</v>
      </c>
      <c r="B11" s="16"/>
      <c r="C11" s="13" t="s">
        <v>8</v>
      </c>
      <c r="D11" s="68">
        <f>1604879/1000000</f>
        <v>1.604879</v>
      </c>
      <c r="E11" s="56"/>
      <c r="F11" s="70">
        <f>57712456/1000000</f>
        <v>57.712456</v>
      </c>
      <c r="G11" s="56"/>
      <c r="H11" s="75">
        <v>2.7808191008194143</v>
      </c>
      <c r="I11" s="57">
        <v>5.875965852426129</v>
      </c>
      <c r="J11" s="91">
        <v>12.437071285112864</v>
      </c>
      <c r="K11" s="26"/>
    </row>
    <row r="12" spans="1:11" ht="12.75">
      <c r="A12" s="17" t="s">
        <v>9</v>
      </c>
      <c r="B12" s="16"/>
      <c r="C12" s="13" t="s">
        <v>10</v>
      </c>
      <c r="D12" s="68">
        <f>1604879/1000000</f>
        <v>1.604879</v>
      </c>
      <c r="E12" s="56"/>
      <c r="F12" s="70">
        <f>57712456/1000000</f>
        <v>57.712456</v>
      </c>
      <c r="G12" s="56"/>
      <c r="H12" s="75">
        <v>2.7808191008194143</v>
      </c>
      <c r="I12" s="57">
        <v>10.439814642607617</v>
      </c>
      <c r="J12" s="91">
        <v>12.472508408297378</v>
      </c>
      <c r="K12" s="26"/>
    </row>
    <row r="13" spans="1:11" ht="13.5">
      <c r="A13" s="12" t="s">
        <v>37</v>
      </c>
      <c r="B13" s="13"/>
      <c r="C13" s="13" t="s">
        <v>11</v>
      </c>
      <c r="D13" s="68">
        <f>90038/1000000</f>
        <v>0.090038</v>
      </c>
      <c r="E13" s="56"/>
      <c r="F13" s="70">
        <f>6331157/1000000</f>
        <v>6.331157</v>
      </c>
      <c r="G13" s="56"/>
      <c r="H13" s="75">
        <v>1.4221413242476848</v>
      </c>
      <c r="I13" s="57">
        <v>1.2032660142731804</v>
      </c>
      <c r="J13" s="91">
        <v>7.191760670669814</v>
      </c>
      <c r="K13" s="26"/>
    </row>
    <row r="14" spans="1:11" ht="12.75">
      <c r="A14" s="17" t="s">
        <v>12</v>
      </c>
      <c r="B14" s="13"/>
      <c r="C14" s="13" t="s">
        <v>13</v>
      </c>
      <c r="D14" s="68">
        <f>46232/1000000</f>
        <v>0.046232</v>
      </c>
      <c r="E14" s="56"/>
      <c r="F14" s="70">
        <f>6331157/1000000</f>
        <v>6.331157</v>
      </c>
      <c r="G14" s="56"/>
      <c r="H14" s="75">
        <v>0.7302298774141914</v>
      </c>
      <c r="I14" s="57">
        <v>3.3863327357910507</v>
      </c>
      <c r="J14" s="91">
        <v>3.9690574408033297</v>
      </c>
      <c r="K14" s="26"/>
    </row>
    <row r="15" spans="1:11" ht="12.75">
      <c r="A15" s="12" t="s">
        <v>14</v>
      </c>
      <c r="B15" s="13"/>
      <c r="C15" s="13" t="s">
        <v>15</v>
      </c>
      <c r="D15" s="68">
        <f>2002525/1000000</f>
        <v>2.002525</v>
      </c>
      <c r="E15" s="56"/>
      <c r="F15" s="70">
        <f>44728514/1000000</f>
        <v>44.728514</v>
      </c>
      <c r="G15" s="56"/>
      <c r="H15" s="75">
        <v>4.4770657929749245</v>
      </c>
      <c r="I15" s="57">
        <v>15.97196884576697</v>
      </c>
      <c r="J15" s="91">
        <v>27.50757709418972</v>
      </c>
      <c r="K15" s="26"/>
    </row>
    <row r="16" spans="1:11" ht="13.5">
      <c r="A16" s="12" t="s">
        <v>38</v>
      </c>
      <c r="B16" s="13"/>
      <c r="C16" s="13" t="s">
        <v>16</v>
      </c>
      <c r="D16" s="68">
        <f>372486/1000000</f>
        <v>0.372486</v>
      </c>
      <c r="E16" s="56"/>
      <c r="F16" s="70">
        <f>20313466/1000000</f>
        <v>20.313466</v>
      </c>
      <c r="G16" s="56"/>
      <c r="H16" s="75">
        <v>1.833690026113712</v>
      </c>
      <c r="I16" s="57">
        <v>1.8639095308045666</v>
      </c>
      <c r="J16" s="91">
        <v>5.741727314744836</v>
      </c>
      <c r="K16" s="26"/>
    </row>
    <row r="17" spans="1:11" ht="12.75">
      <c r="A17" s="17" t="s">
        <v>17</v>
      </c>
      <c r="B17" s="18"/>
      <c r="C17" s="18" t="s">
        <v>18</v>
      </c>
      <c r="D17" s="71">
        <f>-64402/1000000</f>
        <v>-0.064402</v>
      </c>
      <c r="E17" s="58"/>
      <c r="F17" s="74">
        <f>1682904/1000000</f>
        <v>1.682904</v>
      </c>
      <c r="G17" s="58"/>
      <c r="H17" s="75">
        <v>-3.8268374191278887</v>
      </c>
      <c r="I17" s="57">
        <v>1.2786710960881726</v>
      </c>
      <c r="J17" s="91">
        <v>22.209828661200845</v>
      </c>
      <c r="K17" s="26"/>
    </row>
    <row r="18" spans="1:11" ht="13.5" thickBot="1">
      <c r="A18" s="12" t="s">
        <v>19</v>
      </c>
      <c r="B18" s="13"/>
      <c r="C18" s="13" t="s">
        <v>20</v>
      </c>
      <c r="D18" s="69">
        <v>0</v>
      </c>
      <c r="E18" s="56"/>
      <c r="F18" s="72">
        <v>0</v>
      </c>
      <c r="G18" s="56"/>
      <c r="H18" s="76" t="s">
        <v>43</v>
      </c>
      <c r="I18" s="59" t="s">
        <v>43</v>
      </c>
      <c r="J18" s="89"/>
      <c r="K18" s="26"/>
    </row>
    <row r="19" spans="1:11" ht="12.75">
      <c r="A19" s="22" t="s">
        <v>21</v>
      </c>
      <c r="B19" s="19"/>
      <c r="C19" s="13" t="s">
        <v>22</v>
      </c>
      <c r="D19" s="73">
        <f>4077428/1000000</f>
        <v>4.077428</v>
      </c>
      <c r="E19" s="60"/>
      <c r="F19" s="73">
        <f>129997304/1000000</f>
        <v>129.997304</v>
      </c>
      <c r="G19" s="60"/>
      <c r="H19" s="77">
        <v>3.1365481241057123</v>
      </c>
      <c r="I19" s="61">
        <v>6.659846469507657</v>
      </c>
      <c r="J19" s="92">
        <v>16.87542962158995</v>
      </c>
      <c r="K19" s="26"/>
    </row>
    <row r="20" spans="1:11" ht="13.5" thickBot="1">
      <c r="A20" s="12" t="s">
        <v>23</v>
      </c>
      <c r="B20" s="13"/>
      <c r="C20" s="13" t="s">
        <v>24</v>
      </c>
      <c r="D20" s="80">
        <f>247074/1000000</f>
        <v>0.247074</v>
      </c>
      <c r="E20" s="62"/>
      <c r="F20" s="80"/>
      <c r="G20" s="62"/>
      <c r="H20" s="78" t="s">
        <v>43</v>
      </c>
      <c r="I20" s="59">
        <v>100</v>
      </c>
      <c r="J20" s="89"/>
      <c r="K20" s="26"/>
    </row>
    <row r="21" spans="1:11" ht="13.5" thickBot="1">
      <c r="A21" s="23" t="s">
        <v>25</v>
      </c>
      <c r="B21" s="20"/>
      <c r="C21" s="21" t="s">
        <v>26</v>
      </c>
      <c r="D21" s="81">
        <f>4324502/1000000</f>
        <v>4.324502</v>
      </c>
      <c r="E21" s="62"/>
      <c r="F21" s="81">
        <f>129997304/1000000</f>
        <v>129.997304</v>
      </c>
      <c r="G21" s="62"/>
      <c r="H21" s="79">
        <v>3.3266089887525667</v>
      </c>
      <c r="I21" s="63">
        <v>6.826063723803768</v>
      </c>
      <c r="J21" s="89">
        <v>17.350616319762047</v>
      </c>
      <c r="K21" s="26"/>
    </row>
    <row r="22" spans="1:11" ht="12.7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26"/>
    </row>
    <row r="23" spans="1:11" ht="12.75">
      <c r="A23" s="28" t="s">
        <v>27</v>
      </c>
      <c r="B23" s="29"/>
      <c r="C23" s="29"/>
      <c r="D23" s="29"/>
      <c r="E23" s="29"/>
      <c r="F23" s="29"/>
      <c r="G23" s="29"/>
      <c r="H23" s="29"/>
      <c r="I23" s="29"/>
      <c r="J23" s="29"/>
      <c r="K23" s="26"/>
    </row>
    <row r="24" spans="1:11" ht="12.75">
      <c r="A24" s="28" t="s">
        <v>28</v>
      </c>
      <c r="B24" s="29"/>
      <c r="C24" s="29"/>
      <c r="D24" s="29"/>
      <c r="E24" s="29"/>
      <c r="F24" s="29"/>
      <c r="G24" s="29"/>
      <c r="H24" s="29"/>
      <c r="I24" s="29"/>
      <c r="J24" s="29"/>
      <c r="K24" s="26"/>
    </row>
    <row r="25" spans="1:11" ht="12.75">
      <c r="A25" s="30" t="s">
        <v>29</v>
      </c>
      <c r="B25" s="29"/>
      <c r="C25" s="29"/>
      <c r="D25" s="29"/>
      <c r="E25" s="29"/>
      <c r="F25" s="29"/>
      <c r="G25" s="29"/>
      <c r="H25" s="29"/>
      <c r="I25" s="29"/>
      <c r="J25" s="29"/>
      <c r="K25" s="26"/>
    </row>
    <row r="26" spans="1:11" ht="12.75">
      <c r="A26" s="30" t="s">
        <v>30</v>
      </c>
      <c r="B26" s="29"/>
      <c r="C26" s="29"/>
      <c r="D26" s="29"/>
      <c r="E26" s="29"/>
      <c r="F26" s="29"/>
      <c r="G26" s="29"/>
      <c r="H26" s="29"/>
      <c r="I26" s="29"/>
      <c r="J26" s="29"/>
      <c r="K26" s="26"/>
    </row>
    <row r="27" spans="1:11" ht="12.75">
      <c r="A27" s="31" t="s">
        <v>31</v>
      </c>
      <c r="B27" s="32"/>
      <c r="C27" s="32"/>
      <c r="D27" s="32"/>
      <c r="E27" s="32"/>
      <c r="F27" s="32"/>
      <c r="G27" s="32"/>
      <c r="H27" s="32"/>
      <c r="I27" s="32"/>
      <c r="J27" s="32"/>
      <c r="K27" s="26"/>
    </row>
    <row r="28" spans="1:11" ht="12.7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26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7"/>
    </row>
    <row r="30" spans="1:11" ht="15.75">
      <c r="A30" s="51"/>
      <c r="B30" s="52"/>
      <c r="C30" s="52"/>
      <c r="D30" s="42"/>
      <c r="E30" s="42"/>
      <c r="F30" s="42"/>
      <c r="G30" s="42"/>
      <c r="H30" s="42"/>
      <c r="I30" s="42"/>
      <c r="J30" s="43"/>
      <c r="K30" s="44"/>
    </row>
    <row r="31" spans="1:11" ht="15.75">
      <c r="A31" s="45"/>
      <c r="B31" s="47"/>
      <c r="C31" s="53"/>
      <c r="D31" s="47" t="s">
        <v>32</v>
      </c>
      <c r="E31" s="46"/>
      <c r="F31" s="46"/>
      <c r="G31" s="46"/>
      <c r="H31" s="46"/>
      <c r="I31" s="46"/>
      <c r="J31" s="48"/>
      <c r="K31" s="49"/>
    </row>
    <row r="32" spans="1:11" ht="15.75">
      <c r="A32" s="54" t="s">
        <v>34</v>
      </c>
      <c r="B32" s="55"/>
      <c r="C32" s="55"/>
      <c r="D32" s="46"/>
      <c r="E32" s="46"/>
      <c r="F32" s="46"/>
      <c r="G32" s="46"/>
      <c r="H32" s="46"/>
      <c r="I32" s="46"/>
      <c r="J32" s="48"/>
      <c r="K32" s="49"/>
    </row>
    <row r="33" spans="1:11" ht="13.5" thickBot="1">
      <c r="A33" s="25"/>
      <c r="B33" s="16"/>
      <c r="C33" s="16"/>
      <c r="D33" s="13"/>
      <c r="E33" s="13"/>
      <c r="F33" s="13"/>
      <c r="G33" s="13"/>
      <c r="H33" s="13"/>
      <c r="I33" s="13"/>
      <c r="J33" s="13"/>
      <c r="K33" s="26"/>
    </row>
    <row r="34" spans="1:11" ht="12.75">
      <c r="A34" s="25"/>
      <c r="B34" s="16"/>
      <c r="C34" s="16"/>
      <c r="D34" s="1" t="s">
        <v>0</v>
      </c>
      <c r="E34" s="2"/>
      <c r="F34" s="3" t="s">
        <v>1</v>
      </c>
      <c r="G34" s="3"/>
      <c r="H34" s="3" t="s">
        <v>2</v>
      </c>
      <c r="I34" s="3" t="s">
        <v>2</v>
      </c>
      <c r="J34" s="83" t="s">
        <v>2</v>
      </c>
      <c r="K34" s="26"/>
    </row>
    <row r="35" spans="1:11" ht="13.5">
      <c r="A35" s="12"/>
      <c r="B35" s="13"/>
      <c r="C35" s="13"/>
      <c r="D35" s="4" t="s">
        <v>39</v>
      </c>
      <c r="E35" s="5"/>
      <c r="F35" s="6" t="s">
        <v>40</v>
      </c>
      <c r="G35" s="6"/>
      <c r="H35" s="6" t="s">
        <v>3</v>
      </c>
      <c r="I35" s="6" t="s">
        <v>3</v>
      </c>
      <c r="J35" s="84" t="s">
        <v>3</v>
      </c>
      <c r="K35" s="26"/>
    </row>
    <row r="36" spans="1:11" ht="14.25">
      <c r="A36" s="12"/>
      <c r="B36" s="13"/>
      <c r="C36" s="13"/>
      <c r="D36" s="7"/>
      <c r="E36" s="8"/>
      <c r="F36" s="9"/>
      <c r="G36" s="9"/>
      <c r="H36" s="6" t="s">
        <v>4</v>
      </c>
      <c r="I36" s="6" t="s">
        <v>4</v>
      </c>
      <c r="J36" s="84" t="s">
        <v>4</v>
      </c>
      <c r="K36" s="26"/>
    </row>
    <row r="37" spans="1:11" ht="13.5" thickBot="1">
      <c r="A37" s="27"/>
      <c r="B37" s="11" t="s">
        <v>5</v>
      </c>
      <c r="C37" s="10"/>
      <c r="D37" s="38" t="s">
        <v>45</v>
      </c>
      <c r="E37" s="39"/>
      <c r="F37" s="40" t="s">
        <v>45</v>
      </c>
      <c r="G37" s="40"/>
      <c r="H37" s="40" t="s">
        <v>45</v>
      </c>
      <c r="I37" s="24" t="s">
        <v>44</v>
      </c>
      <c r="J37" s="85" t="s">
        <v>46</v>
      </c>
      <c r="K37" s="26"/>
    </row>
    <row r="38" spans="1:11" ht="12.75">
      <c r="A38" s="12"/>
      <c r="B38" s="13"/>
      <c r="C38" s="13"/>
      <c r="D38" s="14"/>
      <c r="E38" s="15"/>
      <c r="F38" s="15"/>
      <c r="G38" s="15"/>
      <c r="H38" s="15"/>
      <c r="I38" s="15"/>
      <c r="J38" s="82"/>
      <c r="K38" s="26"/>
    </row>
    <row r="39" spans="1:11" ht="12.75">
      <c r="A39" s="12" t="s">
        <v>6</v>
      </c>
      <c r="B39" s="13"/>
      <c r="C39" s="13" t="s">
        <v>7</v>
      </c>
      <c r="D39" s="68">
        <f>31858/1000000</f>
        <v>0.031858</v>
      </c>
      <c r="E39" s="56"/>
      <c r="F39" s="70">
        <f>2652471/1000000</f>
        <v>2.652471</v>
      </c>
      <c r="G39" s="56"/>
      <c r="H39" s="75">
        <v>1.2010687393000714</v>
      </c>
      <c r="I39" s="64">
        <v>1.065973650844298</v>
      </c>
      <c r="J39" s="86">
        <v>3.163891118806336</v>
      </c>
      <c r="K39" s="26"/>
    </row>
    <row r="40" spans="1:11" ht="13.5">
      <c r="A40" s="12" t="s">
        <v>41</v>
      </c>
      <c r="B40" s="16"/>
      <c r="C40" s="13" t="s">
        <v>8</v>
      </c>
      <c r="D40" s="68">
        <f>6709857/1000000</f>
        <v>6.709857</v>
      </c>
      <c r="E40" s="56"/>
      <c r="F40" s="70">
        <f>128308475/1000000</f>
        <v>128.308475</v>
      </c>
      <c r="G40" s="56"/>
      <c r="H40" s="75">
        <v>5.229472955703043</v>
      </c>
      <c r="I40" s="64">
        <v>7.775866092938188</v>
      </c>
      <c r="J40" s="86">
        <v>18.962209553235418</v>
      </c>
      <c r="K40" s="26"/>
    </row>
    <row r="41" spans="1:11" ht="12.75">
      <c r="A41" s="17" t="s">
        <v>9</v>
      </c>
      <c r="B41" s="16"/>
      <c r="C41" s="13" t="s">
        <v>10</v>
      </c>
      <c r="D41" s="68"/>
      <c r="E41" s="56"/>
      <c r="F41" s="70"/>
      <c r="G41" s="56"/>
      <c r="H41" s="75" t="s">
        <v>43</v>
      </c>
      <c r="I41" s="64" t="s">
        <v>43</v>
      </c>
      <c r="J41" s="86"/>
      <c r="K41" s="26"/>
    </row>
    <row r="42" spans="1:11" ht="13.5">
      <c r="A42" s="12" t="s">
        <v>37</v>
      </c>
      <c r="B42" s="13"/>
      <c r="C42" s="13" t="s">
        <v>11</v>
      </c>
      <c r="D42" s="68">
        <f>14406/1000000</f>
        <v>0.014406</v>
      </c>
      <c r="E42" s="56"/>
      <c r="F42" s="70">
        <f>9166597/1000000</f>
        <v>9.166597</v>
      </c>
      <c r="G42" s="56"/>
      <c r="H42" s="75">
        <v>0.15715755803380468</v>
      </c>
      <c r="I42" s="64">
        <v>1.7039645236149192</v>
      </c>
      <c r="J42" s="86">
        <v>2.119057608251041</v>
      </c>
      <c r="K42" s="26"/>
    </row>
    <row r="43" spans="1:11" ht="12.75">
      <c r="A43" s="17" t="s">
        <v>12</v>
      </c>
      <c r="B43" s="13"/>
      <c r="C43" s="13" t="s">
        <v>13</v>
      </c>
      <c r="D43" s="68"/>
      <c r="E43" s="56"/>
      <c r="F43" s="70"/>
      <c r="G43" s="56"/>
      <c r="H43" s="75" t="s">
        <v>43</v>
      </c>
      <c r="I43" s="64" t="s">
        <v>43</v>
      </c>
      <c r="J43" s="86"/>
      <c r="K43" s="26"/>
    </row>
    <row r="44" spans="1:11" ht="12.75">
      <c r="A44" s="12" t="s">
        <v>14</v>
      </c>
      <c r="B44" s="13"/>
      <c r="C44" s="13" t="s">
        <v>15</v>
      </c>
      <c r="D44" s="68">
        <f>23212568/1000000</f>
        <v>23.212568</v>
      </c>
      <c r="E44" s="56"/>
      <c r="F44" s="70">
        <f>313063987/1000000</f>
        <v>313.063987</v>
      </c>
      <c r="G44" s="56"/>
      <c r="H44" s="75">
        <v>7.414640125949715</v>
      </c>
      <c r="I44" s="64">
        <v>5.203897393054004</v>
      </c>
      <c r="J44" s="86">
        <v>23.06006034240065</v>
      </c>
      <c r="K44" s="26"/>
    </row>
    <row r="45" spans="1:11" ht="13.5">
      <c r="A45" s="12" t="s">
        <v>42</v>
      </c>
      <c r="B45" s="13"/>
      <c r="C45" s="13" t="s">
        <v>16</v>
      </c>
      <c r="D45" s="68">
        <f>4036707/1000000</f>
        <v>4.036707</v>
      </c>
      <c r="E45" s="56"/>
      <c r="F45" s="70">
        <f>226777517/1000000</f>
        <v>226.777517</v>
      </c>
      <c r="G45" s="56"/>
      <c r="H45" s="75">
        <v>1.7800296314206492</v>
      </c>
      <c r="I45" s="64">
        <v>1.2127065054168737</v>
      </c>
      <c r="J45" s="86">
        <v>2.255827049904852</v>
      </c>
      <c r="K45" s="26"/>
    </row>
    <row r="46" spans="1:11" ht="12.75">
      <c r="A46" s="17" t="s">
        <v>17</v>
      </c>
      <c r="B46" s="18"/>
      <c r="C46" s="18" t="s">
        <v>18</v>
      </c>
      <c r="D46" s="71"/>
      <c r="E46" s="58"/>
      <c r="F46" s="74"/>
      <c r="G46" s="58"/>
      <c r="H46" s="75" t="s">
        <v>43</v>
      </c>
      <c r="I46" s="64" t="s">
        <v>43</v>
      </c>
      <c r="J46" s="86"/>
      <c r="K46" s="26"/>
    </row>
    <row r="47" spans="1:11" ht="13.5" thickBot="1">
      <c r="A47" s="12" t="s">
        <v>19</v>
      </c>
      <c r="B47" s="13"/>
      <c r="C47" s="13" t="s">
        <v>20</v>
      </c>
      <c r="D47" s="69"/>
      <c r="E47" s="56"/>
      <c r="F47" s="72"/>
      <c r="G47" s="56"/>
      <c r="H47" s="76" t="s">
        <v>43</v>
      </c>
      <c r="I47" s="65" t="s">
        <v>43</v>
      </c>
      <c r="J47" s="87"/>
      <c r="K47" s="26"/>
    </row>
    <row r="48" spans="1:11" ht="12.75">
      <c r="A48" s="22" t="s">
        <v>21</v>
      </c>
      <c r="B48" s="19"/>
      <c r="C48" s="13" t="s">
        <v>22</v>
      </c>
      <c r="D48" s="73">
        <f>34005396/1000000</f>
        <v>34.005396</v>
      </c>
      <c r="E48" s="60"/>
      <c r="F48" s="73">
        <f>679969047/1000000</f>
        <v>679.969047</v>
      </c>
      <c r="G48" s="60"/>
      <c r="H48" s="77">
        <v>5.001021171482825</v>
      </c>
      <c r="I48" s="66">
        <v>4.113777727847836</v>
      </c>
      <c r="J48" s="88">
        <v>13.703520252807877</v>
      </c>
      <c r="K48" s="26"/>
    </row>
    <row r="49" spans="1:11" ht="13.5" thickBot="1">
      <c r="A49" s="12" t="s">
        <v>23</v>
      </c>
      <c r="B49" s="13"/>
      <c r="C49" s="13" t="s">
        <v>24</v>
      </c>
      <c r="D49" s="80">
        <f>-324082.55/1000000</f>
        <v>-0.32408254999999997</v>
      </c>
      <c r="E49" s="62"/>
      <c r="F49" s="80"/>
      <c r="G49" s="62"/>
      <c r="H49" s="78" t="s">
        <v>43</v>
      </c>
      <c r="I49" s="65" t="s">
        <v>43</v>
      </c>
      <c r="J49" s="89"/>
      <c r="K49" s="26"/>
    </row>
    <row r="50" spans="1:11" ht="13.5" thickBot="1">
      <c r="A50" s="23" t="s">
        <v>25</v>
      </c>
      <c r="B50" s="20"/>
      <c r="C50" s="21" t="s">
        <v>26</v>
      </c>
      <c r="D50" s="81">
        <f>33681313.45/1000000</f>
        <v>33.681313450000005</v>
      </c>
      <c r="E50" s="62"/>
      <c r="F50" s="81">
        <f>679969047/1000000</f>
        <v>679.969047</v>
      </c>
      <c r="G50" s="62"/>
      <c r="H50" s="79">
        <v>4.953359803449995</v>
      </c>
      <c r="I50" s="67">
        <v>4.070825174778311</v>
      </c>
      <c r="J50" s="90">
        <v>13.595066767339533</v>
      </c>
      <c r="K50" s="26"/>
    </row>
    <row r="51" spans="1:11" ht="12.75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26"/>
    </row>
    <row r="52" spans="1:11" ht="12.75">
      <c r="A52" s="28" t="s">
        <v>27</v>
      </c>
      <c r="B52" s="29"/>
      <c r="C52" s="29"/>
      <c r="D52" s="29"/>
      <c r="E52" s="29"/>
      <c r="F52" s="29"/>
      <c r="G52" s="29"/>
      <c r="H52" s="29"/>
      <c r="I52" s="29"/>
      <c r="J52" s="29"/>
      <c r="K52" s="26"/>
    </row>
    <row r="53" spans="1:11" ht="12.75">
      <c r="A53" s="28" t="s">
        <v>28</v>
      </c>
      <c r="B53" s="29"/>
      <c r="C53" s="29"/>
      <c r="D53" s="29"/>
      <c r="E53" s="29"/>
      <c r="F53" s="29"/>
      <c r="G53" s="29"/>
      <c r="H53" s="29"/>
      <c r="I53" s="29"/>
      <c r="J53" s="29"/>
      <c r="K53" s="26"/>
    </row>
    <row r="54" spans="1:11" ht="12.75">
      <c r="A54" s="30" t="s">
        <v>29</v>
      </c>
      <c r="B54" s="29"/>
      <c r="C54" s="29"/>
      <c r="D54" s="29"/>
      <c r="E54" s="29"/>
      <c r="F54" s="29"/>
      <c r="G54" s="29"/>
      <c r="H54" s="29"/>
      <c r="I54" s="29"/>
      <c r="J54" s="29"/>
      <c r="K54" s="26"/>
    </row>
    <row r="55" spans="1:11" ht="12.75">
      <c r="A55" s="30" t="s">
        <v>30</v>
      </c>
      <c r="B55" s="29"/>
      <c r="C55" s="29"/>
      <c r="D55" s="29"/>
      <c r="E55" s="29"/>
      <c r="F55" s="29"/>
      <c r="G55" s="29"/>
      <c r="H55" s="29"/>
      <c r="I55" s="29"/>
      <c r="J55" s="29"/>
      <c r="K55" s="26"/>
    </row>
    <row r="56" spans="1:11" ht="12.75">
      <c r="A56" s="31" t="s">
        <v>31</v>
      </c>
      <c r="B56" s="32"/>
      <c r="C56" s="32"/>
      <c r="D56" s="32"/>
      <c r="E56" s="32"/>
      <c r="F56" s="32"/>
      <c r="G56" s="32"/>
      <c r="H56" s="32"/>
      <c r="I56" s="32"/>
      <c r="J56" s="32"/>
      <c r="K56" s="26"/>
    </row>
    <row r="57" spans="1:11" ht="12.75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26"/>
    </row>
    <row r="58" spans="1:11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7"/>
    </row>
  </sheetData>
  <sheetProtection/>
  <printOptions/>
  <pageMargins left="0.75" right="0.75" top="1" bottom="1" header="0.4921259845" footer="0.4921259845"/>
  <pageSetup horizontalDpi="600" verticalDpi="600" orientation="landscape" paperSize="9" scale="91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MELA ja MEK sijoitustoiminnan nettotuotto puolivuotistiedot</dc:title>
  <dc:subject/>
  <dc:creator>Stenberg Merja</dc:creator>
  <cp:keywords/>
  <dc:description/>
  <cp:lastModifiedBy>STENBERGME</cp:lastModifiedBy>
  <cp:lastPrinted>2010-09-21T12:10:20Z</cp:lastPrinted>
  <dcterms:created xsi:type="dcterms:W3CDTF">2007-11-12T12:00:54Z</dcterms:created>
  <dcterms:modified xsi:type="dcterms:W3CDTF">2018-09-12T11:38:56Z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{175A36AA-53B2-465C-B58C-65156E15EB6F}</vt:lpwstr>
  </property>
</Properties>
</file>