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Sijoitustoiminnan nettotuotto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<sst xmlns="http://schemas.openxmlformats.org/spreadsheetml/2006/main" count="56" uniqueCount="28">
  <si>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Merimieseläkekassa (MEK)</t>
  </si>
  <si>
    <t xml:space="preserve">Sijoitusten </t>
  </si>
  <si>
    <t xml:space="preserve"> Sitoutunut</t>
  </si>
  <si>
    <t>Tuotto - %</t>
  </si>
  <si>
    <t>nettotuotot</t>
  </si>
  <si>
    <r>
      <t xml:space="preserve"> pääoma</t>
    </r>
    <r>
      <rPr>
        <b/>
        <vertAlign val="superscript"/>
        <sz val="10"/>
        <rFont val="Arial"/>
        <family val="2"/>
      </rPr>
      <t xml:space="preserve"> 2)</t>
    </r>
  </si>
  <si>
    <t>sitoutuneelle</t>
  </si>
  <si>
    <r>
      <t xml:space="preserve">käyvin arvoin </t>
    </r>
    <r>
      <rPr>
        <b/>
        <vertAlign val="superscript"/>
        <sz val="10"/>
        <rFont val="Arial"/>
        <family val="2"/>
      </rPr>
      <t>1)</t>
    </r>
  </si>
  <si>
    <t>pääomalle</t>
  </si>
  <si>
    <t>MEUR</t>
  </si>
  <si>
    <t>Lainasaamiset</t>
  </si>
  <si>
    <r>
      <t xml:space="preserve">Joukkovelkakirjalainat </t>
    </r>
    <r>
      <rPr>
        <vertAlign val="superscript"/>
        <sz val="10"/>
        <color indexed="8"/>
        <rFont val="Arial"/>
        <family val="2"/>
      </rPr>
      <t>3)</t>
    </r>
  </si>
  <si>
    <t xml:space="preserve">    *josta korkorahastoja</t>
  </si>
  <si>
    <r>
      <t xml:space="preserve">Muut rahoitusmarkkinavälineet ja talletukset  </t>
    </r>
    <r>
      <rPr>
        <vertAlign val="superscript"/>
        <sz val="10"/>
        <color indexed="8"/>
        <rFont val="Arial"/>
        <family val="2"/>
      </rPr>
      <t>3)</t>
    </r>
  </si>
  <si>
    <t>Osakkeet ja osuudet</t>
  </si>
  <si>
    <r>
      <t xml:space="preserve">Kiinteistösijoitukset </t>
    </r>
    <r>
      <rPr>
        <vertAlign val="superscript"/>
        <sz val="10"/>
        <color indexed="8"/>
        <rFont val="Arial"/>
        <family val="2"/>
      </rPr>
      <t>4)</t>
    </r>
  </si>
  <si>
    <t xml:space="preserve">   *josta sijoitusrahastoja ja yhteissijoitusyrityksiä</t>
  </si>
  <si>
    <t>Muut sijoitukset</t>
  </si>
  <si>
    <t xml:space="preserve">Sijoitukset yhteensä </t>
  </si>
  <si>
    <t xml:space="preserve">Sijoituslajeille kohdistamattomat tuotot, kulut ja liikekulut </t>
  </si>
  <si>
    <t>Sijoitustoiminnan nettotuotto käyvin arvoin</t>
  </si>
  <si>
    <r>
      <t xml:space="preserve">   1)</t>
    </r>
    <r>
      <rPr>
        <sz val="8"/>
        <color indexed="8"/>
        <rFont val="Arial"/>
        <family val="2"/>
      </rPr>
      <t xml:space="preserve"> Sijoitustoiminnan nettotuotot käyvin arvoin = Raportointikauden lopun ja alun markkina-arvojen muutos - kauden aikana tapahtuneet kassavirrat. </t>
    </r>
  </si>
  <si>
    <t xml:space="preserve">     Kassavirralla tarkoitetaan ostojen / kulujen ja myyntien / tuottojen erotusta.</t>
  </si>
  <si>
    <r>
      <t xml:space="preserve">    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Sitoutunut pääoma = Markkina-arvo raportointikauden alussa + päivittäin / kuukausittain aikapainotetut kassavirrat.</t>
    </r>
  </si>
  <si>
    <r>
      <t xml:space="preserve">    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Sisältää ko. sijoituksiin tilastoitavien korkorahastojen tuotot</t>
    </r>
  </si>
  <si>
    <r>
      <t xml:space="preserve">    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Sisältää kiinteistösijoituksiin tilastoitavien sijoitusrahastojen ja yhteissijoitusyritysten tuotot</t>
    </r>
  </si>
  <si>
    <t>Maatalousyrittäjien eläkelaitos  (MELA)</t>
  </si>
  <si>
    <t xml:space="preserve">   *josta korkorahastoja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</si>
</sst>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;[Red]\-#,##0\ [$€-1]"/>
    <numFmt numFmtId="168" formatCode="#,##0.0"/>
    <numFmt numFmtId="169" formatCode="_-* #,##0.00\ _m_k_-;\-* #,##0.00\ _m_k_-;_-* &quot;-&quot;??\ _m_k_-;_-@_-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_-&quot;€&quot;\ * #,##0.00_-;_-&quot;€&quot;\ * \-#,##0.00;_-&quot;€&quot;* #0_-;_-@_-"/>
    <numFmt numFmtId="175" formatCode="0.0"/>
    <numFmt numFmtId="176" formatCode="###,###,###,###,##0"/>
    <numFmt numFmtId="177" formatCode="#,##0\ [$€-1]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000000000"/>
    <numFmt numFmtId="185" formatCode="0.00000000000"/>
    <numFmt numFmtId="186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0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7" applyNumberFormat="0" applyFill="0" applyAlignment="0" applyProtection="0"/>
    <xf numFmtId="0" fontId="35" fillId="7" borderId="2" applyNumberFormat="0" applyAlignment="0" applyProtection="0"/>
    <xf numFmtId="0" fontId="36" fillId="23" borderId="8" applyNumberFormat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110" applyFont="1">
      <alignment/>
      <protection/>
    </xf>
    <xf numFmtId="0" fontId="6" fillId="0" borderId="0" xfId="110" applyFont="1">
      <alignment/>
      <protection/>
    </xf>
    <xf numFmtId="0" fontId="7" fillId="0" borderId="0" xfId="0" applyFont="1" applyAlignment="1">
      <alignment/>
    </xf>
    <xf numFmtId="0" fontId="8" fillId="0" borderId="0" xfId="108" applyFont="1">
      <alignment/>
      <protection/>
    </xf>
    <xf numFmtId="0" fontId="5" fillId="0" borderId="0" xfId="108" applyFont="1">
      <alignment/>
      <protection/>
    </xf>
    <xf numFmtId="0" fontId="9" fillId="0" borderId="10" xfId="108" applyFont="1" applyBorder="1" applyAlignment="1">
      <alignment horizontal="center"/>
      <protection/>
    </xf>
    <xf numFmtId="0" fontId="9" fillId="0" borderId="0" xfId="108" applyFont="1" applyBorder="1" applyAlignment="1">
      <alignment horizontal="left"/>
      <protection/>
    </xf>
    <xf numFmtId="0" fontId="9" fillId="0" borderId="11" xfId="108" applyFont="1" applyBorder="1" applyAlignment="1">
      <alignment horizontal="left"/>
      <protection/>
    </xf>
    <xf numFmtId="0" fontId="9" fillId="0" borderId="12" xfId="108" applyFont="1" applyBorder="1" applyAlignment="1">
      <alignment horizontal="left"/>
      <protection/>
    </xf>
    <xf numFmtId="0" fontId="7" fillId="0" borderId="0" xfId="108" applyFont="1" applyBorder="1">
      <alignment/>
      <protection/>
    </xf>
    <xf numFmtId="0" fontId="10" fillId="0" borderId="0" xfId="108" applyFont="1">
      <alignment/>
      <protection/>
    </xf>
    <xf numFmtId="0" fontId="9" fillId="0" borderId="13" xfId="108" applyFont="1" applyBorder="1" applyAlignment="1">
      <alignment horizontal="center"/>
      <protection/>
    </xf>
    <xf numFmtId="0" fontId="9" fillId="0" borderId="14" xfId="108" applyFont="1" applyBorder="1" applyAlignment="1">
      <alignment horizontal="left"/>
      <protection/>
    </xf>
    <xf numFmtId="0" fontId="0" fillId="0" borderId="0" xfId="108" applyFont="1">
      <alignment/>
      <protection/>
    </xf>
    <xf numFmtId="167" fontId="4" fillId="0" borderId="13" xfId="108" applyNumberFormat="1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0" xfId="108" applyFont="1" applyBorder="1">
      <alignment/>
      <protection/>
    </xf>
    <xf numFmtId="0" fontId="17" fillId="0" borderId="0" xfId="108" applyFont="1" applyBorder="1">
      <alignment/>
      <protection/>
    </xf>
    <xf numFmtId="0" fontId="8" fillId="0" borderId="0" xfId="108" applyFont="1" applyBorder="1">
      <alignment/>
      <protection/>
    </xf>
    <xf numFmtId="0" fontId="15" fillId="0" borderId="0" xfId="108" applyFont="1" applyBorder="1" applyProtection="1">
      <alignment/>
      <protection locked="0"/>
    </xf>
    <xf numFmtId="0" fontId="15" fillId="0" borderId="0" xfId="108" applyFont="1" applyBorder="1" applyAlignment="1" applyProtection="1">
      <alignment horizontal="left"/>
      <protection locked="0"/>
    </xf>
    <xf numFmtId="167" fontId="4" fillId="0" borderId="0" xfId="108" applyNumberFormat="1" applyFont="1" applyBorder="1" applyAlignment="1">
      <alignment horizontal="center"/>
      <protection/>
    </xf>
    <xf numFmtId="0" fontId="4" fillId="0" borderId="16" xfId="108" applyFont="1" applyFill="1" applyBorder="1" applyAlignment="1">
      <alignment horizontal="center"/>
      <protection/>
    </xf>
    <xf numFmtId="0" fontId="20" fillId="21" borderId="17" xfId="108" applyFont="1" applyFill="1" applyBorder="1" applyAlignment="1">
      <alignment horizontal="center"/>
      <protection/>
    </xf>
    <xf numFmtId="0" fontId="3" fillId="21" borderId="0" xfId="59" applyFont="1" applyFill="1" applyBorder="1" applyAlignment="1">
      <alignment horizontal="left"/>
    </xf>
    <xf numFmtId="0" fontId="5" fillId="21" borderId="0" xfId="0" applyFont="1" applyFill="1" applyAlignment="1">
      <alignment/>
    </xf>
    <xf numFmtId="0" fontId="4" fillId="21" borderId="0" xfId="110" applyFont="1" applyFill="1">
      <alignment/>
      <protection/>
    </xf>
    <xf numFmtId="0" fontId="4" fillId="21" borderId="0" xfId="110" applyFont="1" applyFill="1" applyAlignment="1">
      <alignment horizontal="right"/>
      <protection/>
    </xf>
    <xf numFmtId="0" fontId="9" fillId="0" borderId="12" xfId="108" applyFont="1" applyBorder="1" applyAlignment="1">
      <alignment horizontal="center"/>
      <protection/>
    </xf>
    <xf numFmtId="0" fontId="9" fillId="0" borderId="0" xfId="108" applyFont="1" applyBorder="1" applyAlignment="1">
      <alignment horizontal="center"/>
      <protection/>
    </xf>
    <xf numFmtId="0" fontId="9" fillId="0" borderId="0" xfId="108" applyFont="1" applyBorder="1">
      <alignment/>
      <protection/>
    </xf>
    <xf numFmtId="0" fontId="9" fillId="0" borderId="18" xfId="108" applyFont="1" applyBorder="1" applyAlignment="1">
      <alignment horizontal="left"/>
      <protection/>
    </xf>
    <xf numFmtId="0" fontId="9" fillId="0" borderId="15" xfId="108" applyFont="1" applyBorder="1" applyAlignment="1">
      <alignment horizontal="left"/>
      <protection/>
    </xf>
    <xf numFmtId="167" fontId="4" fillId="0" borderId="14" xfId="108" applyNumberFormat="1" applyFont="1" applyBorder="1" applyAlignment="1">
      <alignment horizontal="center"/>
      <protection/>
    </xf>
    <xf numFmtId="168" fontId="9" fillId="0" borderId="19" xfId="109" applyNumberFormat="1" applyFont="1" applyFill="1" applyBorder="1" applyAlignment="1" applyProtection="1">
      <alignment horizontal="right"/>
      <protection/>
    </xf>
    <xf numFmtId="168" fontId="9" fillId="0" borderId="20" xfId="109" applyNumberFormat="1" applyFont="1" applyFill="1" applyBorder="1" applyAlignment="1" applyProtection="1">
      <alignment horizontal="right"/>
      <protection/>
    </xf>
    <xf numFmtId="0" fontId="10" fillId="0" borderId="21" xfId="109" applyFont="1" applyFill="1" applyBorder="1" applyProtection="1">
      <alignment/>
      <protection/>
    </xf>
    <xf numFmtId="168" fontId="9" fillId="0" borderId="22" xfId="109" applyNumberFormat="1" applyFont="1" applyFill="1" applyBorder="1" applyAlignment="1" applyProtection="1">
      <alignment horizontal="right"/>
      <protection/>
    </xf>
    <xf numFmtId="168" fontId="9" fillId="0" borderId="23" xfId="109" applyNumberFormat="1" applyFont="1" applyFill="1" applyBorder="1" applyAlignment="1" applyProtection="1">
      <alignment horizontal="right"/>
      <protection/>
    </xf>
    <xf numFmtId="175" fontId="0" fillId="24" borderId="19" xfId="108" applyNumberFormat="1" applyFont="1" applyFill="1" applyBorder="1" applyProtection="1">
      <alignment/>
      <protection locked="0"/>
    </xf>
    <xf numFmtId="3" fontId="0" fillId="0" borderId="24" xfId="108" applyNumberFormat="1" applyFont="1" applyFill="1" applyBorder="1" applyAlignment="1" applyProtection="1">
      <alignment horizontal="right"/>
      <protection locked="0"/>
    </xf>
    <xf numFmtId="0" fontId="0" fillId="0" borderId="25" xfId="109" applyFont="1" applyFill="1" applyBorder="1" applyProtection="1">
      <alignment/>
      <protection/>
    </xf>
    <xf numFmtId="168" fontId="9" fillId="0" borderId="26" xfId="109" applyNumberFormat="1" applyFont="1" applyFill="1" applyBorder="1" applyAlignment="1" applyProtection="1">
      <alignment horizontal="right"/>
      <protection/>
    </xf>
    <xf numFmtId="0" fontId="10" fillId="0" borderId="27" xfId="109" applyFont="1" applyFill="1" applyBorder="1" applyProtection="1">
      <alignment/>
      <protection/>
    </xf>
    <xf numFmtId="168" fontId="9" fillId="0" borderId="28" xfId="109" applyNumberFormat="1" applyFont="1" applyFill="1" applyBorder="1" applyAlignment="1" applyProtection="1">
      <alignment horizontal="right"/>
      <protection/>
    </xf>
    <xf numFmtId="168" fontId="0" fillId="0" borderId="29" xfId="108" applyNumberFormat="1" applyFont="1" applyFill="1" applyBorder="1" applyAlignment="1" applyProtection="1">
      <alignment horizontal="right"/>
      <protection locked="0"/>
    </xf>
    <xf numFmtId="168" fontId="0" fillId="0" borderId="30" xfId="108" applyNumberFormat="1" applyFont="1" applyFill="1" applyBorder="1" applyAlignment="1" applyProtection="1">
      <alignment horizontal="right"/>
      <protection locked="0"/>
    </xf>
    <xf numFmtId="168" fontId="0" fillId="0" borderId="31" xfId="108" applyNumberFormat="1" applyFont="1" applyFill="1" applyBorder="1" applyAlignment="1" applyProtection="1">
      <alignment horizontal="right"/>
      <protection locked="0"/>
    </xf>
    <xf numFmtId="168" fontId="0" fillId="0" borderId="32" xfId="108" applyNumberFormat="1" applyFont="1" applyFill="1" applyBorder="1" applyAlignment="1" applyProtection="1">
      <alignment horizontal="right"/>
      <protection locked="0"/>
    </xf>
    <xf numFmtId="168" fontId="0" fillId="0" borderId="19" xfId="108" applyNumberFormat="1" applyFont="1" applyFill="1" applyBorder="1" applyAlignment="1" applyProtection="1">
      <alignment horizontal="right"/>
      <protection locked="0"/>
    </xf>
    <xf numFmtId="168" fontId="0" fillId="0" borderId="20" xfId="108" applyNumberFormat="1" applyFont="1" applyFill="1" applyBorder="1" applyAlignment="1" applyProtection="1">
      <alignment horizontal="right"/>
      <protection locked="0"/>
    </xf>
    <xf numFmtId="168" fontId="0" fillId="0" borderId="33" xfId="108" applyNumberFormat="1" applyFont="1" applyFill="1" applyBorder="1" applyAlignment="1" applyProtection="1">
      <alignment horizontal="right"/>
      <protection locked="0"/>
    </xf>
    <xf numFmtId="168" fontId="0" fillId="0" borderId="19" xfId="109" applyNumberFormat="1" applyFont="1" applyFill="1" applyBorder="1" applyAlignment="1" applyProtection="1">
      <alignment horizontal="right"/>
      <protection/>
    </xf>
    <xf numFmtId="168" fontId="0" fillId="0" borderId="24" xfId="109" applyNumberFormat="1" applyFont="1" applyFill="1" applyBorder="1" applyAlignment="1" applyProtection="1">
      <alignment horizontal="right"/>
      <protection/>
    </xf>
    <xf numFmtId="168" fontId="0" fillId="0" borderId="26" xfId="109" applyNumberFormat="1" applyFont="1" applyFill="1" applyBorder="1" applyAlignment="1" applyProtection="1">
      <alignment horizontal="right"/>
      <protection/>
    </xf>
    <xf numFmtId="168" fontId="0" fillId="0" borderId="34" xfId="109" applyNumberFormat="1" applyFont="1" applyFill="1" applyBorder="1" applyAlignment="1" applyProtection="1">
      <alignment horizontal="right"/>
      <protection/>
    </xf>
    <xf numFmtId="168" fontId="0" fillId="0" borderId="35" xfId="109" applyNumberFormat="1" applyFont="1" applyFill="1" applyBorder="1" applyAlignment="1" applyProtection="1">
      <alignment horizontal="right"/>
      <protection/>
    </xf>
    <xf numFmtId="168" fontId="9" fillId="0" borderId="20" xfId="108" applyNumberFormat="1" applyFont="1" applyFill="1" applyBorder="1" applyAlignment="1" applyProtection="1">
      <alignment horizontal="right"/>
      <protection locked="0"/>
    </xf>
    <xf numFmtId="175" fontId="9" fillId="24" borderId="20" xfId="108" applyNumberFormat="1" applyFont="1" applyFill="1" applyBorder="1" applyProtection="1">
      <alignment/>
      <protection locked="0"/>
    </xf>
    <xf numFmtId="175" fontId="9" fillId="24" borderId="22" xfId="108" applyNumberFormat="1" applyFont="1" applyFill="1" applyBorder="1" applyProtection="1">
      <alignment/>
      <protection locked="0"/>
    </xf>
    <xf numFmtId="0" fontId="4" fillId="0" borderId="36" xfId="108" applyFont="1" applyFill="1" applyBorder="1" applyAlignment="1">
      <alignment horizontal="center"/>
      <protection/>
    </xf>
    <xf numFmtId="0" fontId="20" fillId="21" borderId="37" xfId="108" applyFont="1" applyFill="1" applyBorder="1" applyAlignment="1">
      <alignment horizontal="center"/>
      <protection/>
    </xf>
    <xf numFmtId="0" fontId="4" fillId="0" borderId="28" xfId="108" applyFont="1" applyFill="1" applyBorder="1" applyAlignment="1">
      <alignment horizontal="center"/>
      <protection/>
    </xf>
    <xf numFmtId="175" fontId="9" fillId="24" borderId="20" xfId="108" applyNumberFormat="1" applyFont="1" applyFill="1" applyBorder="1" applyProtection="1">
      <alignment/>
      <protection/>
    </xf>
    <xf numFmtId="175" fontId="0" fillId="24" borderId="24" xfId="108" applyNumberFormat="1" applyFont="1" applyFill="1" applyBorder="1" applyProtection="1">
      <alignment/>
      <protection locked="0"/>
    </xf>
    <xf numFmtId="168" fontId="9" fillId="0" borderId="38" xfId="108" applyNumberFormat="1" applyFont="1" applyFill="1" applyBorder="1" applyAlignment="1" applyProtection="1">
      <alignment horizontal="right"/>
      <protection locked="0"/>
    </xf>
    <xf numFmtId="168" fontId="9" fillId="0" borderId="22" xfId="108" applyNumberFormat="1" applyFont="1" applyFill="1" applyBorder="1" applyAlignment="1" applyProtection="1">
      <alignment horizontal="right"/>
      <protection locked="0"/>
    </xf>
    <xf numFmtId="175" fontId="9" fillId="24" borderId="38" xfId="108" applyNumberFormat="1" applyFont="1" applyFill="1" applyBorder="1" applyProtection="1">
      <alignment/>
      <protection/>
    </xf>
    <xf numFmtId="168" fontId="9" fillId="24" borderId="30" xfId="108" applyNumberFormat="1" applyFont="1" applyFill="1" applyBorder="1" applyAlignment="1" applyProtection="1">
      <alignment horizontal="right"/>
      <protection locked="0"/>
    </xf>
    <xf numFmtId="168" fontId="9" fillId="24" borderId="20" xfId="108" applyNumberFormat="1" applyFont="1" applyFill="1" applyBorder="1" applyAlignment="1" applyProtection="1">
      <alignment horizontal="right"/>
      <protection locked="0"/>
    </xf>
    <xf numFmtId="168" fontId="9" fillId="24" borderId="17" xfId="108" applyNumberFormat="1" applyFont="1" applyFill="1" applyBorder="1" applyAlignment="1" applyProtection="1">
      <alignment horizontal="right"/>
      <protection locked="0"/>
    </xf>
    <xf numFmtId="168" fontId="0" fillId="0" borderId="29" xfId="109" applyNumberFormat="1" applyFont="1" applyFill="1" applyBorder="1" applyAlignment="1" applyProtection="1">
      <alignment horizontal="right"/>
      <protection/>
    </xf>
    <xf numFmtId="168" fontId="0" fillId="0" borderId="32" xfId="109" applyNumberFormat="1" applyFont="1" applyFill="1" applyBorder="1" applyAlignment="1" applyProtection="1">
      <alignment horizontal="right"/>
      <protection/>
    </xf>
    <xf numFmtId="0" fontId="14" fillId="0" borderId="0" xfId="111" applyFont="1" applyBorder="1" applyProtection="1">
      <alignment/>
      <protection locked="0"/>
    </xf>
    <xf numFmtId="0" fontId="14" fillId="0" borderId="15" xfId="111" applyFont="1" applyBorder="1" applyProtection="1">
      <alignment/>
      <protection locked="0"/>
    </xf>
    <xf numFmtId="0" fontId="12" fillId="0" borderId="0" xfId="111" applyFont="1" applyBorder="1" applyProtection="1">
      <alignment/>
      <protection locked="0"/>
    </xf>
    <xf numFmtId="0" fontId="12" fillId="0" borderId="15" xfId="111" applyFont="1" applyBorder="1" applyProtection="1">
      <alignment/>
      <protection locked="0"/>
    </xf>
    <xf numFmtId="0" fontId="12" fillId="0" borderId="0" xfId="108" applyFont="1" applyBorder="1" applyProtection="1">
      <alignment/>
      <protection locked="0"/>
    </xf>
    <xf numFmtId="0" fontId="12" fillId="0" borderId="15" xfId="108" applyFont="1" applyBorder="1" applyProtection="1">
      <alignment/>
      <protection locked="0"/>
    </xf>
    <xf numFmtId="0" fontId="3" fillId="21" borderId="0" xfId="59" applyFont="1" applyFill="1" applyBorder="1" applyAlignment="1">
      <alignment horizontal="left"/>
    </xf>
    <xf numFmtId="0" fontId="5" fillId="21" borderId="0" xfId="0" applyFont="1" applyFill="1" applyAlignment="1">
      <alignment/>
    </xf>
    <xf numFmtId="0" fontId="0" fillId="0" borderId="39" xfId="108" applyFont="1" applyBorder="1">
      <alignment/>
      <protection/>
    </xf>
    <xf numFmtId="0" fontId="0" fillId="0" borderId="36" xfId="108" applyFont="1" applyBorder="1">
      <alignment/>
      <protection/>
    </xf>
    <xf numFmtId="0" fontId="9" fillId="0" borderId="40" xfId="108" applyFont="1" applyBorder="1">
      <alignment/>
      <protection/>
    </xf>
    <xf numFmtId="0" fontId="9" fillId="0" borderId="41" xfId="108" applyFont="1" applyBorder="1">
      <alignment/>
      <protection/>
    </xf>
    <xf numFmtId="0" fontId="16" fillId="0" borderId="0" xfId="108" applyFont="1" applyBorder="1" applyAlignment="1" applyProtection="1">
      <alignment horizontal="left"/>
      <protection locked="0"/>
    </xf>
    <xf numFmtId="0" fontId="15" fillId="0" borderId="0" xfId="108" applyFont="1" applyBorder="1" applyAlignment="1" applyProtection="1">
      <alignment horizontal="left"/>
      <protection locked="0"/>
    </xf>
    <xf numFmtId="0" fontId="12" fillId="0" borderId="39" xfId="108" applyFont="1" applyBorder="1" applyProtection="1">
      <alignment/>
      <protection locked="0"/>
    </xf>
    <xf numFmtId="0" fontId="12" fillId="0" borderId="36" xfId="108" applyFont="1" applyBorder="1" applyProtection="1">
      <alignment/>
      <protection locked="0"/>
    </xf>
    <xf numFmtId="0" fontId="9" fillId="0" borderId="12" xfId="108" applyFont="1" applyBorder="1">
      <alignment/>
      <protection/>
    </xf>
    <xf numFmtId="0" fontId="9" fillId="0" borderId="18" xfId="108" applyFont="1" applyBorder="1">
      <alignment/>
      <protection/>
    </xf>
    <xf numFmtId="0" fontId="15" fillId="0" borderId="0" xfId="108" applyFont="1" applyBorder="1" applyProtection="1">
      <alignment/>
      <protection locked="0"/>
    </xf>
  </cellXfs>
  <cellStyles count="11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Euro" xfId="42"/>
    <cellStyle name="Euro 2" xfId="43"/>
    <cellStyle name="Följde hyperlänken" xfId="44"/>
    <cellStyle name="Följde hyperlänken 10" xfId="45"/>
    <cellStyle name="Följde hyperlänken 11" xfId="46"/>
    <cellStyle name="Följde hyperlänken 12" xfId="47"/>
    <cellStyle name="Följde hyperlänken 2" xfId="48"/>
    <cellStyle name="Följde hyperlänken 3" xfId="49"/>
    <cellStyle name="Följde hyperlänken 4" xfId="50"/>
    <cellStyle name="Följde hyperlänken 5" xfId="51"/>
    <cellStyle name="Följde hyperlänken 6" xfId="52"/>
    <cellStyle name="Följde hyperlänken 7" xfId="53"/>
    <cellStyle name="Följde hyperlänken 8" xfId="54"/>
    <cellStyle name="Följde hyperlänken 9" xfId="55"/>
    <cellStyle name="Följde hyperlänken_Sijoitustoiminnan nettotuotto" xfId="56"/>
    <cellStyle name="Huomautus" xfId="57"/>
    <cellStyle name="Huono" xfId="58"/>
    <cellStyle name="Hyperlink" xfId="59"/>
    <cellStyle name="Hyperlänk" xfId="60"/>
    <cellStyle name="Hyperlänk 10" xfId="61"/>
    <cellStyle name="Hyperlänk 11" xfId="62"/>
    <cellStyle name="Hyperlänk 12" xfId="63"/>
    <cellStyle name="Hyperlänk 2" xfId="64"/>
    <cellStyle name="Hyperlänk 3" xfId="65"/>
    <cellStyle name="Hyperlänk 4" xfId="66"/>
    <cellStyle name="Hyperlänk 5" xfId="67"/>
    <cellStyle name="Hyperlänk 6" xfId="68"/>
    <cellStyle name="Hyperlänk 7" xfId="69"/>
    <cellStyle name="Hyperlänk 8" xfId="70"/>
    <cellStyle name="Hyperlänk 9" xfId="71"/>
    <cellStyle name="Hyperlänk_Sijoitustoiminnan nettotuotto" xfId="72"/>
    <cellStyle name="Hyvä" xfId="73"/>
    <cellStyle name="Laskenta" xfId="74"/>
    <cellStyle name="Linkitetty solu" xfId="75"/>
    <cellStyle name="Neutraali" xfId="76"/>
    <cellStyle name="Normaali 10" xfId="77"/>
    <cellStyle name="Normaali 11" xfId="78"/>
    <cellStyle name="Normaali 12" xfId="79"/>
    <cellStyle name="Normaali 13" xfId="80"/>
    <cellStyle name="Normaali 14" xfId="81"/>
    <cellStyle name="Normaali 15" xfId="82"/>
    <cellStyle name="Normaali 16" xfId="83"/>
    <cellStyle name="Normaali 17" xfId="84"/>
    <cellStyle name="Normaali 18" xfId="85"/>
    <cellStyle name="Normaali 19" xfId="86"/>
    <cellStyle name="Normaali 2" xfId="87"/>
    <cellStyle name="Normaali 2 2" xfId="88"/>
    <cellStyle name="Normaali 20" xfId="89"/>
    <cellStyle name="Normaali 21" xfId="90"/>
    <cellStyle name="Normaali 22" xfId="91"/>
    <cellStyle name="Normaali 23" xfId="92"/>
    <cellStyle name="Normaali 24" xfId="93"/>
    <cellStyle name="Normaali 25" xfId="94"/>
    <cellStyle name="Normaali 26" xfId="95"/>
    <cellStyle name="Normaali 27" xfId="96"/>
    <cellStyle name="Normaali 28" xfId="97"/>
    <cellStyle name="Normaali 29" xfId="98"/>
    <cellStyle name="Normaali 3" xfId="99"/>
    <cellStyle name="Normaali 30" xfId="100"/>
    <cellStyle name="Normaali 31" xfId="101"/>
    <cellStyle name="Normaali 4" xfId="102"/>
    <cellStyle name="Normaali 5" xfId="103"/>
    <cellStyle name="Normaali 6" xfId="104"/>
    <cellStyle name="Normaali 7" xfId="105"/>
    <cellStyle name="Normaali 8" xfId="106"/>
    <cellStyle name="Normaali 9" xfId="107"/>
    <cellStyle name="Normaali_Liite 11 6(6)" xfId="108"/>
    <cellStyle name="Normaali_Liite 11 6(6)_Sijoitustoiminnan nettotuotto" xfId="109"/>
    <cellStyle name="Normaali_Taul2" xfId="110"/>
    <cellStyle name="Normaali_Taul4" xfId="111"/>
    <cellStyle name="Otsikko" xfId="112"/>
    <cellStyle name="Otsikko 1" xfId="113"/>
    <cellStyle name="Otsikko 2" xfId="114"/>
    <cellStyle name="Otsikko 3" xfId="115"/>
    <cellStyle name="Otsikko 4" xfId="116"/>
    <cellStyle name="Pilkku_liite 15" xfId="117"/>
    <cellStyle name="Percent" xfId="118"/>
    <cellStyle name="Selittävä teksti" xfId="119"/>
    <cellStyle name="Sijoyleinen" xfId="120"/>
    <cellStyle name="Summa" xfId="121"/>
    <cellStyle name="Syöttö" xfId="122"/>
    <cellStyle name="Tarkistussolu" xfId="123"/>
    <cellStyle name="Tulostus" xfId="124"/>
    <cellStyle name="Currency" xfId="125"/>
    <cellStyle name="Currency [0]" xfId="126"/>
    <cellStyle name="Varoitusteksti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">
      <selection activeCell="A24" sqref="A24:J24"/>
    </sheetView>
  </sheetViews>
  <sheetFormatPr defaultColWidth="9.140625" defaultRowHeight="12.75"/>
  <cols>
    <col min="3" max="3" width="31.421875" style="0" customWidth="1"/>
    <col min="4" max="4" width="17.28125" style="0" customWidth="1"/>
    <col min="5" max="6" width="16.421875" style="0" customWidth="1"/>
    <col min="7" max="9" width="9.140625" style="0" customWidth="1"/>
  </cols>
  <sheetData>
    <row r="1" spans="1:10" ht="15.75">
      <c r="A1" s="80"/>
      <c r="B1" s="80"/>
      <c r="C1" s="80"/>
      <c r="D1" s="80"/>
      <c r="E1" s="80"/>
      <c r="F1" s="25"/>
      <c r="G1" s="25"/>
      <c r="H1" s="25"/>
      <c r="I1" s="25"/>
      <c r="J1" s="27"/>
    </row>
    <row r="2" spans="1:10" ht="15.75">
      <c r="A2" s="81" t="s">
        <v>0</v>
      </c>
      <c r="B2" s="81"/>
      <c r="C2" s="81"/>
      <c r="D2" s="27"/>
      <c r="E2" s="28"/>
      <c r="F2" s="28"/>
      <c r="G2" s="28"/>
      <c r="H2" s="28"/>
      <c r="I2" s="28"/>
      <c r="J2" s="27"/>
    </row>
    <row r="3" spans="1:2" ht="13.5" thickBot="1">
      <c r="A3" s="2"/>
      <c r="B3" s="3"/>
    </row>
    <row r="4" spans="1:10" ht="15.75">
      <c r="A4" s="1"/>
      <c r="B4" s="4"/>
      <c r="C4" s="5"/>
      <c r="D4" s="6" t="s">
        <v>1</v>
      </c>
      <c r="E4" s="29" t="s">
        <v>2</v>
      </c>
      <c r="F4" s="8" t="s">
        <v>3</v>
      </c>
      <c r="G4" s="9"/>
      <c r="H4" s="9"/>
      <c r="I4" s="9"/>
      <c r="J4" s="32"/>
    </row>
    <row r="5" spans="1:10" ht="15">
      <c r="A5" s="10"/>
      <c r="B5" s="10"/>
      <c r="C5" s="11"/>
      <c r="D5" s="12" t="s">
        <v>4</v>
      </c>
      <c r="E5" s="30" t="s">
        <v>5</v>
      </c>
      <c r="F5" s="13" t="s">
        <v>6</v>
      </c>
      <c r="G5" s="7"/>
      <c r="H5" s="7"/>
      <c r="I5" s="7"/>
      <c r="J5" s="33"/>
    </row>
    <row r="6" spans="1:10" ht="15">
      <c r="A6" s="10"/>
      <c r="B6" s="10"/>
      <c r="C6" s="11"/>
      <c r="D6" s="12" t="s">
        <v>7</v>
      </c>
      <c r="E6" s="31"/>
      <c r="F6" s="13" t="s">
        <v>8</v>
      </c>
      <c r="G6" s="7"/>
      <c r="H6" s="7"/>
      <c r="I6" s="7"/>
      <c r="J6" s="33"/>
    </row>
    <row r="7" spans="1:10" ht="15">
      <c r="A7" s="10"/>
      <c r="B7" s="10"/>
      <c r="C7" s="14"/>
      <c r="D7" s="15" t="s">
        <v>9</v>
      </c>
      <c r="E7" s="22" t="s">
        <v>9</v>
      </c>
      <c r="F7" s="34"/>
      <c r="G7" s="22"/>
      <c r="H7" s="22"/>
      <c r="I7" s="22"/>
      <c r="J7" s="16"/>
    </row>
    <row r="8" spans="1:10" ht="15.75" thickBot="1">
      <c r="A8" s="10"/>
      <c r="B8" s="10"/>
      <c r="C8" s="14"/>
      <c r="D8" s="24">
        <v>2010</v>
      </c>
      <c r="E8" s="24">
        <v>2010</v>
      </c>
      <c r="F8" s="62">
        <v>2010</v>
      </c>
      <c r="G8" s="23">
        <v>2009</v>
      </c>
      <c r="H8" s="23">
        <v>2008</v>
      </c>
      <c r="I8" s="23">
        <v>2007</v>
      </c>
      <c r="J8" s="61">
        <v>2006</v>
      </c>
    </row>
    <row r="9" spans="1:10" ht="12.75">
      <c r="A9" s="78" t="s">
        <v>10</v>
      </c>
      <c r="B9" s="78"/>
      <c r="C9" s="79"/>
      <c r="D9" s="50">
        <f>31858/1000000</f>
        <v>0.031858</v>
      </c>
      <c r="E9" s="50">
        <f>5009966/1000000</f>
        <v>5.009966</v>
      </c>
      <c r="F9" s="53">
        <v>0.6358925389912826</v>
      </c>
      <c r="G9" s="53">
        <v>3.16</v>
      </c>
      <c r="H9" s="53">
        <v>0.6299868269276709</v>
      </c>
      <c r="I9" s="53">
        <v>3.735944867609721</v>
      </c>
      <c r="J9" s="56">
        <v>0</v>
      </c>
    </row>
    <row r="10" spans="1:10" ht="14.25">
      <c r="A10" s="78" t="s">
        <v>11</v>
      </c>
      <c r="B10" s="78"/>
      <c r="C10" s="79"/>
      <c r="D10" s="50">
        <f>12940051/1000000</f>
        <v>12.940051</v>
      </c>
      <c r="E10" s="50">
        <f>126558105/1000000</f>
        <v>126.558105</v>
      </c>
      <c r="F10" s="53">
        <v>10.224592885615662</v>
      </c>
      <c r="G10" s="53">
        <v>18.96</v>
      </c>
      <c r="H10" s="53">
        <v>-2.9009347297269974</v>
      </c>
      <c r="I10" s="53">
        <v>0.48567617263609064</v>
      </c>
      <c r="J10" s="56">
        <v>1.3058764439979909</v>
      </c>
    </row>
    <row r="11" spans="1:10" ht="12.75">
      <c r="A11" s="74" t="s">
        <v>12</v>
      </c>
      <c r="B11" s="74"/>
      <c r="C11" s="75"/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6">
        <v>0</v>
      </c>
    </row>
    <row r="12" spans="1:10" ht="14.25">
      <c r="A12" s="76" t="s">
        <v>13</v>
      </c>
      <c r="B12" s="76"/>
      <c r="C12" s="77"/>
      <c r="D12" s="50">
        <f>50995/1000000</f>
        <v>0.050995</v>
      </c>
      <c r="E12" s="50">
        <f>9462058/1000000</f>
        <v>9.462058</v>
      </c>
      <c r="F12" s="53">
        <v>0.538941951106197</v>
      </c>
      <c r="G12" s="53">
        <v>2.12</v>
      </c>
      <c r="H12" s="53">
        <v>-3.497850373882188</v>
      </c>
      <c r="I12" s="53">
        <v>2.94585873142866</v>
      </c>
      <c r="J12" s="56">
        <v>2.797202797202797</v>
      </c>
    </row>
    <row r="13" spans="1:10" ht="12.75">
      <c r="A13" s="74" t="s">
        <v>12</v>
      </c>
      <c r="B13" s="74"/>
      <c r="C13" s="75"/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6">
        <v>0</v>
      </c>
    </row>
    <row r="14" spans="1:10" ht="12.75">
      <c r="A14" s="78" t="s">
        <v>14</v>
      </c>
      <c r="B14" s="78"/>
      <c r="C14" s="79"/>
      <c r="D14" s="50">
        <f>63879533/1000000</f>
        <v>63.879533</v>
      </c>
      <c r="E14" s="50">
        <f>318115854/1000000</f>
        <v>318.115854</v>
      </c>
      <c r="F14" s="53">
        <v>20.080587684259207</v>
      </c>
      <c r="G14" s="53">
        <v>23.06</v>
      </c>
      <c r="H14" s="53">
        <v>-35.11563751618655</v>
      </c>
      <c r="I14" s="53">
        <v>5.704591645844793</v>
      </c>
      <c r="J14" s="56">
        <v>18.326865028029324</v>
      </c>
    </row>
    <row r="15" spans="1:10" ht="14.25">
      <c r="A15" s="78" t="s">
        <v>15</v>
      </c>
      <c r="B15" s="78"/>
      <c r="C15" s="79"/>
      <c r="D15" s="50">
        <f>17713387/1000000</f>
        <v>17.713387</v>
      </c>
      <c r="E15" s="50">
        <f>226739349/1000000</f>
        <v>226.739349</v>
      </c>
      <c r="F15" s="53">
        <v>7.812224511591061</v>
      </c>
      <c r="G15" s="53">
        <v>2.26</v>
      </c>
      <c r="H15" s="53">
        <v>2.07672149744474</v>
      </c>
      <c r="I15" s="53">
        <v>6.819257856104907</v>
      </c>
      <c r="J15" s="56">
        <v>8.176100628930818</v>
      </c>
    </row>
    <row r="16" spans="1:10" ht="12.75">
      <c r="A16" s="74" t="s">
        <v>16</v>
      </c>
      <c r="B16" s="74"/>
      <c r="C16" s="75"/>
      <c r="D16" s="72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6">
        <v>0</v>
      </c>
    </row>
    <row r="17" spans="1:10" ht="13.5" thickBot="1">
      <c r="A17" s="88" t="s">
        <v>17</v>
      </c>
      <c r="B17" s="88"/>
      <c r="C17" s="89"/>
      <c r="D17" s="7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7">
        <v>0</v>
      </c>
    </row>
    <row r="18" spans="1:10" ht="12.75">
      <c r="A18" s="90" t="s">
        <v>18</v>
      </c>
      <c r="B18" s="90"/>
      <c r="C18" s="91"/>
      <c r="D18" s="58">
        <f>94615824/1000000</f>
        <v>94.615824</v>
      </c>
      <c r="E18" s="58">
        <f>685885332/1000000</f>
        <v>685.885332</v>
      </c>
      <c r="F18" s="64">
        <v>13.794700015541373</v>
      </c>
      <c r="G18" s="36">
        <v>13.704</v>
      </c>
      <c r="H18" s="36">
        <v>-15.134840325916455</v>
      </c>
      <c r="I18" s="36">
        <v>4.666830532770362</v>
      </c>
      <c r="J18" s="43">
        <v>9.3557336621455</v>
      </c>
    </row>
    <row r="19" spans="1:10" ht="15.75" thickBot="1">
      <c r="A19" s="82" t="s">
        <v>19</v>
      </c>
      <c r="B19" s="82"/>
      <c r="C19" s="83"/>
      <c r="D19" s="49">
        <f>-747478/1000000</f>
        <v>-0.747478</v>
      </c>
      <c r="E19" s="41"/>
      <c r="F19" s="65"/>
      <c r="G19" s="54">
        <v>-0.10845348546834216</v>
      </c>
      <c r="H19" s="37"/>
      <c r="I19" s="37"/>
      <c r="J19" s="44"/>
    </row>
    <row r="20" spans="1:10" ht="13.5" thickBot="1">
      <c r="A20" s="84" t="s">
        <v>20</v>
      </c>
      <c r="B20" s="84"/>
      <c r="C20" s="85"/>
      <c r="D20" s="66">
        <f>93868346/1000000</f>
        <v>93.868346</v>
      </c>
      <c r="E20" s="67">
        <f>685885332/1000000</f>
        <v>685.885332</v>
      </c>
      <c r="F20" s="68">
        <v>13.685719991457697</v>
      </c>
      <c r="G20" s="39">
        <v>13.595546514531659</v>
      </c>
      <c r="H20" s="39">
        <v>-15.134840325916455</v>
      </c>
      <c r="I20" s="39">
        <v>4.666830532770362</v>
      </c>
      <c r="J20" s="45">
        <v>9.3557336621455</v>
      </c>
    </row>
    <row r="21" spans="1:10" ht="12.75">
      <c r="A21" s="10"/>
      <c r="B21" s="10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86" t="s">
        <v>21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12.75">
      <c r="A23" s="87" t="s">
        <v>22</v>
      </c>
      <c r="B23" s="87"/>
      <c r="C23" s="87"/>
      <c r="D23" s="87"/>
      <c r="E23" s="87"/>
      <c r="F23" s="21"/>
      <c r="G23" s="21"/>
      <c r="H23" s="21"/>
      <c r="I23" s="21"/>
      <c r="J23" s="18"/>
    </row>
    <row r="24" spans="1:10" ht="12.75">
      <c r="A24" s="92" t="s">
        <v>23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 t="s">
        <v>24</v>
      </c>
      <c r="B25" s="92"/>
      <c r="C25" s="92"/>
      <c r="D25" s="92"/>
      <c r="E25" s="18"/>
      <c r="F25" s="18"/>
      <c r="G25" s="18"/>
      <c r="H25" s="18"/>
      <c r="I25" s="18"/>
      <c r="J25" s="18"/>
    </row>
    <row r="26" spans="1:9" ht="12.75">
      <c r="A26" s="92" t="s">
        <v>25</v>
      </c>
      <c r="B26" s="92"/>
      <c r="C26" s="92"/>
      <c r="D26" s="92"/>
      <c r="E26" s="92"/>
      <c r="F26" s="20"/>
      <c r="G26" s="20"/>
      <c r="H26" s="20"/>
      <c r="I26" s="20"/>
    </row>
    <row r="29" spans="1:10" ht="15.75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5.75">
      <c r="A30" s="81" t="s">
        <v>26</v>
      </c>
      <c r="B30" s="81"/>
      <c r="C30" s="81"/>
      <c r="D30" s="81"/>
      <c r="E30" s="81"/>
      <c r="F30" s="26"/>
      <c r="G30" s="26"/>
      <c r="H30" s="26"/>
      <c r="I30" s="26"/>
      <c r="J30" s="27"/>
    </row>
    <row r="31" spans="1:2" ht="13.5" thickBot="1">
      <c r="A31" s="2"/>
      <c r="B31" s="3"/>
    </row>
    <row r="32" spans="1:10" ht="15.75">
      <c r="A32" s="19"/>
      <c r="B32" s="19"/>
      <c r="C32" s="5"/>
      <c r="D32" s="6" t="s">
        <v>1</v>
      </c>
      <c r="E32" s="29" t="s">
        <v>2</v>
      </c>
      <c r="F32" s="8" t="s">
        <v>3</v>
      </c>
      <c r="G32" s="9"/>
      <c r="H32" s="9"/>
      <c r="I32" s="9"/>
      <c r="J32" s="32"/>
    </row>
    <row r="33" spans="1:10" ht="15">
      <c r="A33" s="10"/>
      <c r="B33" s="10"/>
      <c r="C33" s="11"/>
      <c r="D33" s="12" t="s">
        <v>4</v>
      </c>
      <c r="E33" s="30" t="s">
        <v>5</v>
      </c>
      <c r="F33" s="13" t="s">
        <v>6</v>
      </c>
      <c r="G33" s="7"/>
      <c r="H33" s="7"/>
      <c r="I33" s="7"/>
      <c r="J33" s="33"/>
    </row>
    <row r="34" spans="1:10" ht="15">
      <c r="A34" s="10"/>
      <c r="B34" s="10"/>
      <c r="C34" s="11"/>
      <c r="D34" s="12" t="s">
        <v>7</v>
      </c>
      <c r="E34" s="31"/>
      <c r="F34" s="13" t="s">
        <v>8</v>
      </c>
      <c r="G34" s="7"/>
      <c r="H34" s="7"/>
      <c r="I34" s="7"/>
      <c r="J34" s="33"/>
    </row>
    <row r="35" spans="1:10" ht="15">
      <c r="A35" s="10"/>
      <c r="B35" s="10"/>
      <c r="C35" s="14"/>
      <c r="D35" s="15" t="s">
        <v>9</v>
      </c>
      <c r="E35" s="22" t="s">
        <v>9</v>
      </c>
      <c r="F35" s="34"/>
      <c r="G35" s="22"/>
      <c r="H35" s="22"/>
      <c r="I35" s="22"/>
      <c r="J35" s="16"/>
    </row>
    <row r="36" spans="1:10" ht="15.75" thickBot="1">
      <c r="A36" s="10"/>
      <c r="B36" s="10"/>
      <c r="C36" s="14"/>
      <c r="D36" s="24">
        <v>2010</v>
      </c>
      <c r="E36" s="24">
        <v>2010</v>
      </c>
      <c r="F36" s="62">
        <v>2010</v>
      </c>
      <c r="G36" s="23">
        <v>2009</v>
      </c>
      <c r="H36" s="23">
        <v>2008</v>
      </c>
      <c r="I36" s="23">
        <v>2007</v>
      </c>
      <c r="J36" s="63">
        <v>2006</v>
      </c>
    </row>
    <row r="37" spans="1:10" ht="12.75">
      <c r="A37" s="78" t="s">
        <v>10</v>
      </c>
      <c r="B37" s="78"/>
      <c r="C37" s="79"/>
      <c r="D37" s="46">
        <f>14666.66/1000000</f>
        <v>0.01466666</v>
      </c>
      <c r="E37" s="50">
        <f>126563/1000000</f>
        <v>0.126563</v>
      </c>
      <c r="F37" s="40">
        <v>11.588426317328128</v>
      </c>
      <c r="G37" s="40">
        <v>0</v>
      </c>
      <c r="H37" s="53">
        <v>0.03680098351639464</v>
      </c>
      <c r="I37" s="53">
        <v>0.22489369704774229</v>
      </c>
      <c r="J37" s="55">
        <v>0.6245648578270466</v>
      </c>
    </row>
    <row r="38" spans="1:10" ht="14.25">
      <c r="A38" s="78" t="s">
        <v>11</v>
      </c>
      <c r="B38" s="78"/>
      <c r="C38" s="79"/>
      <c r="D38" s="46">
        <f>2958625.44/1000000</f>
        <v>2.95862544</v>
      </c>
      <c r="E38" s="50">
        <f>58897845/1000000</f>
        <v>58.897845</v>
      </c>
      <c r="F38" s="40">
        <v>5.023316965162308</v>
      </c>
      <c r="G38" s="40">
        <v>12.437071285112864</v>
      </c>
      <c r="H38" s="53">
        <v>-1.8813063364366143</v>
      </c>
      <c r="I38" s="53">
        <v>1.1739670243678177</v>
      </c>
      <c r="J38" s="56">
        <v>1.1269210710704864</v>
      </c>
    </row>
    <row r="39" spans="1:10" ht="12.75">
      <c r="A39" s="74" t="s">
        <v>27</v>
      </c>
      <c r="B39" s="74"/>
      <c r="C39" s="75"/>
      <c r="D39" s="46">
        <f>2958625.44/1000000</f>
        <v>2.95862544</v>
      </c>
      <c r="E39" s="50">
        <f>58755345/1000000</f>
        <v>58.755345</v>
      </c>
      <c r="F39" s="40">
        <v>5.035500072376394</v>
      </c>
      <c r="G39" s="40">
        <v>12.472508408297378</v>
      </c>
      <c r="H39" s="53">
        <v>-0.5945014238105891</v>
      </c>
      <c r="I39" s="53">
        <v>0.8869826724044776</v>
      </c>
      <c r="J39" s="56">
        <v>1.5</v>
      </c>
    </row>
    <row r="40" spans="1:10" ht="14.25">
      <c r="A40" s="76" t="s">
        <v>13</v>
      </c>
      <c r="B40" s="76"/>
      <c r="C40" s="77"/>
      <c r="D40" s="46">
        <f>269113.92/1000000</f>
        <v>0.26911392</v>
      </c>
      <c r="E40" s="50">
        <f>7906252/1000000</f>
        <v>7.906252</v>
      </c>
      <c r="F40" s="40">
        <v>3.4038115658342285</v>
      </c>
      <c r="G40" s="40">
        <v>7.191760670669814</v>
      </c>
      <c r="H40" s="53">
        <v>1.6231929191608951</v>
      </c>
      <c r="I40" s="53">
        <v>3.6185983185496875</v>
      </c>
      <c r="J40" s="56">
        <v>2.9055375820982614</v>
      </c>
    </row>
    <row r="41" spans="1:10" ht="12.75">
      <c r="A41" s="74" t="s">
        <v>27</v>
      </c>
      <c r="B41" s="74"/>
      <c r="C41" s="75"/>
      <c r="D41" s="47">
        <f>269113.92/1000000</f>
        <v>0.26911392</v>
      </c>
      <c r="E41" s="51">
        <f>7906252/1000000</f>
        <v>7.906252</v>
      </c>
      <c r="F41" s="40">
        <v>3.4038115658342285</v>
      </c>
      <c r="G41" s="40">
        <v>3.9690574408033297</v>
      </c>
      <c r="H41" s="53">
        <v>-3.722250660967002</v>
      </c>
      <c r="I41" s="53">
        <v>2.3698280462413863</v>
      </c>
      <c r="J41" s="56">
        <v>2.9</v>
      </c>
    </row>
    <row r="42" spans="1:10" ht="12.75">
      <c r="A42" s="78" t="s">
        <v>14</v>
      </c>
      <c r="B42" s="78"/>
      <c r="C42" s="79"/>
      <c r="D42" s="46">
        <f>9273027/1000000</f>
        <v>9.273027</v>
      </c>
      <c r="E42" s="50">
        <f>54886556/1000000</f>
        <v>54.886556</v>
      </c>
      <c r="F42" s="40">
        <v>16.89489681225399</v>
      </c>
      <c r="G42" s="40">
        <v>27.50757709418972</v>
      </c>
      <c r="H42" s="53">
        <v>-36.00206935039145</v>
      </c>
      <c r="I42" s="53">
        <v>2.497153985154163</v>
      </c>
      <c r="J42" s="56">
        <v>20.41676978725763</v>
      </c>
    </row>
    <row r="43" spans="1:10" ht="14.25">
      <c r="A43" s="78" t="s">
        <v>15</v>
      </c>
      <c r="B43" s="78"/>
      <c r="C43" s="79"/>
      <c r="D43" s="46">
        <f>2047244/1000000</f>
        <v>2.047244</v>
      </c>
      <c r="E43" s="50">
        <f>24409640/1000000</f>
        <v>24.40964</v>
      </c>
      <c r="F43" s="40">
        <v>8.387030697707955</v>
      </c>
      <c r="G43" s="40">
        <v>5.741727314744836</v>
      </c>
      <c r="H43" s="53">
        <v>3.5019017282152993</v>
      </c>
      <c r="I43" s="53">
        <v>3.395005741332245</v>
      </c>
      <c r="J43" s="56">
        <v>8.536796294937101</v>
      </c>
    </row>
    <row r="44" spans="1:10" ht="12.75">
      <c r="A44" s="74" t="s">
        <v>16</v>
      </c>
      <c r="B44" s="74"/>
      <c r="C44" s="75"/>
      <c r="D44" s="48">
        <f>285713/1000000</f>
        <v>0.285713</v>
      </c>
      <c r="E44" s="52">
        <f>1648512/1000000</f>
        <v>1.648512</v>
      </c>
      <c r="F44" s="40">
        <v>17.331569318270052</v>
      </c>
      <c r="G44" s="40">
        <v>22.209828661200845</v>
      </c>
      <c r="H44" s="53">
        <v>-42.502293960474084</v>
      </c>
      <c r="I44" s="53">
        <v>-26.867566848882017</v>
      </c>
      <c r="J44" s="56">
        <v>46</v>
      </c>
    </row>
    <row r="45" spans="1:10" ht="13.5" thickBot="1">
      <c r="A45" s="88" t="s">
        <v>17</v>
      </c>
      <c r="B45" s="88"/>
      <c r="C45" s="89"/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7">
        <v>0</v>
      </c>
    </row>
    <row r="46" spans="1:10" ht="12.75">
      <c r="A46" s="90" t="s">
        <v>18</v>
      </c>
      <c r="B46" s="90"/>
      <c r="C46" s="91"/>
      <c r="D46" s="69">
        <f>14562677.02/1000000</f>
        <v>14.562677019999999</v>
      </c>
      <c r="E46" s="70">
        <f>146226856/1000000</f>
        <v>146.226856</v>
      </c>
      <c r="F46" s="59">
        <v>9.958961998061422</v>
      </c>
      <c r="G46" s="59">
        <v>16.87542962158995</v>
      </c>
      <c r="H46" s="35">
        <v>-12.378664934455328</v>
      </c>
      <c r="I46" s="35">
        <v>2.4580774765969284</v>
      </c>
      <c r="J46" s="43">
        <v>8.168492276048699</v>
      </c>
    </row>
    <row r="47" spans="1:10" ht="15.75" thickBot="1">
      <c r="A47" s="82" t="s">
        <v>19</v>
      </c>
      <c r="B47" s="82"/>
      <c r="C47" s="83"/>
      <c r="D47" s="49">
        <f>743156.8/1000000</f>
        <v>0.7431568000000001</v>
      </c>
      <c r="E47" s="49"/>
      <c r="F47" s="65"/>
      <c r="G47" s="42"/>
      <c r="H47" s="37"/>
      <c r="I47" s="37"/>
      <c r="J47" s="44"/>
    </row>
    <row r="48" spans="1:10" ht="13.5" thickBot="1">
      <c r="A48" s="84" t="s">
        <v>20</v>
      </c>
      <c r="B48" s="84"/>
      <c r="C48" s="85"/>
      <c r="D48" s="71">
        <f>15305833.82/1000000</f>
        <v>15.30583382</v>
      </c>
      <c r="E48" s="71">
        <f>146226856/1000000</f>
        <v>146.226856</v>
      </c>
      <c r="F48" s="60">
        <v>10.467183825657854</v>
      </c>
      <c r="G48" s="60">
        <v>17.350616319762047</v>
      </c>
      <c r="H48" s="38">
        <v>-11.992432964051144</v>
      </c>
      <c r="I48" s="38">
        <v>2.9002069722206127</v>
      </c>
      <c r="J48" s="45">
        <v>8.8978428308509</v>
      </c>
    </row>
    <row r="49" spans="1:10" ht="12.75">
      <c r="A49" s="10"/>
      <c r="B49" s="10"/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86" t="s">
        <v>21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2.75">
      <c r="A51" s="87" t="s">
        <v>22</v>
      </c>
      <c r="B51" s="87"/>
      <c r="C51" s="87"/>
      <c r="D51" s="87"/>
      <c r="E51" s="87"/>
      <c r="F51" s="21"/>
      <c r="G51" s="21"/>
      <c r="H51" s="21"/>
      <c r="I51" s="21"/>
      <c r="J51" s="18"/>
    </row>
    <row r="52" spans="1:10" ht="12.75">
      <c r="A52" s="92" t="s">
        <v>23</v>
      </c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12.75">
      <c r="A53" s="92" t="s">
        <v>24</v>
      </c>
      <c r="B53" s="92"/>
      <c r="C53" s="92"/>
      <c r="D53" s="92"/>
      <c r="E53" s="18"/>
      <c r="F53" s="18"/>
      <c r="G53" s="18"/>
      <c r="H53" s="18"/>
      <c r="I53" s="18"/>
      <c r="J53" s="18"/>
    </row>
    <row r="54" spans="1:10" ht="12.75">
      <c r="A54" s="92" t="s">
        <v>25</v>
      </c>
      <c r="B54" s="92"/>
      <c r="C54" s="92"/>
      <c r="D54" s="92"/>
      <c r="E54" s="92"/>
      <c r="F54" s="92"/>
      <c r="G54" s="92"/>
      <c r="H54" s="92"/>
      <c r="I54" s="92"/>
      <c r="J54" s="92"/>
    </row>
  </sheetData>
  <sheetProtection/>
  <mergeCells count="38">
    <mergeCell ref="A53:D53"/>
    <mergeCell ref="A54:J54"/>
    <mergeCell ref="A48:C48"/>
    <mergeCell ref="A50:J50"/>
    <mergeCell ref="A51:E51"/>
    <mergeCell ref="A52:J52"/>
    <mergeCell ref="A44:C44"/>
    <mergeCell ref="A45:C45"/>
    <mergeCell ref="A46:C46"/>
    <mergeCell ref="A47:C47"/>
    <mergeCell ref="A40:C40"/>
    <mergeCell ref="A41:C41"/>
    <mergeCell ref="A42:C42"/>
    <mergeCell ref="A43:C43"/>
    <mergeCell ref="A30:E30"/>
    <mergeCell ref="A37:C37"/>
    <mergeCell ref="A38:C38"/>
    <mergeCell ref="A39:C39"/>
    <mergeCell ref="A24:J24"/>
    <mergeCell ref="A25:D25"/>
    <mergeCell ref="A26:E26"/>
    <mergeCell ref="A29:J29"/>
    <mergeCell ref="A19:C19"/>
    <mergeCell ref="A20:C20"/>
    <mergeCell ref="A22:J22"/>
    <mergeCell ref="A23:E23"/>
    <mergeCell ref="A15:C15"/>
    <mergeCell ref="A16:C16"/>
    <mergeCell ref="A17:C17"/>
    <mergeCell ref="A18:C18"/>
    <mergeCell ref="A11:C11"/>
    <mergeCell ref="A12:C12"/>
    <mergeCell ref="A13:C13"/>
    <mergeCell ref="A14:C14"/>
    <mergeCell ref="A1:E1"/>
    <mergeCell ref="A2:C2"/>
    <mergeCell ref="A9:C9"/>
    <mergeCell ref="A10:C10"/>
  </mergeCells>
  <printOptions/>
  <pageMargins left="0.79" right="0.79" top="0.98" bottom="0.98" header="0.49" footer="0.49"/>
  <pageSetup horizontalDpi="600" verticalDpi="600" orientation="landscape" paperSize="9" scale="9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Maatalousyrittäjien eläkelaitoksen ja Merimieseläkekassan sijoitustoiminnan nettotuotto</dc:title>
  <dc:subject/>
  <dc:creator>Stenberg Merja</dc:creator>
  <cp:keywords/>
  <dc:description/>
  <cp:lastModifiedBy>STENBERGME</cp:lastModifiedBy>
  <cp:lastPrinted>2010-12-29T12:07:23Z</cp:lastPrinted>
  <dcterms:created xsi:type="dcterms:W3CDTF">2006-11-13T08:58:46Z</dcterms:created>
  <dcterms:modified xsi:type="dcterms:W3CDTF">2018-09-12T11:38:01Z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{BC6E881B-96DA-4835-A49F-3D2D1CBCC56A}</vt:lpwstr>
  </property>
</Properties>
</file>