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<sst xmlns="http://schemas.openxmlformats.org/spreadsheetml/2006/main" count="35" uniqueCount="27">
  <si>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Tiivistelmä tunnusluvuista</t>
  </si>
  <si>
    <t>MEUR</t>
  </si>
  <si>
    <t xml:space="preserve">    Sijoitustoiminnan nettotuotto sitoutuneelle pääomalle, %</t>
  </si>
  <si>
    <t xml:space="preserve">    1) MYEL:n vastuuvelka + arvostuserot</t>
  </si>
  <si>
    <t xml:space="preserve">    2) Arvio vakuutettujen koko vuoden työtulosummasta</t>
  </si>
  <si>
    <t xml:space="preserve">    Sijoitustoiminan nettotuotto sitoutuneelle pääomalle, %</t>
  </si>
  <si>
    <t xml:space="preserve">                            suhteessa vakavaraisuusrajaan</t>
  </si>
  <si>
    <t xml:space="preserve">    1) Suhdeluku laskettu %:na vakavaraisuusrajan laskennassa käytetystä vastuuvelasta</t>
  </si>
  <si>
    <t xml:space="preserve">    3) Arvio vakuutettujen koko vuoden palkkasummasta</t>
  </si>
  <si>
    <t>Merimieseläkekassa (MEK)</t>
  </si>
  <si>
    <t>Maatalousyrittäjien eläkelaitos  (MELA)</t>
  </si>
  <si>
    <t xml:space="preserve">    Vakuutusmaksutulo</t>
  </si>
  <si>
    <t xml:space="preserve">    Valtion osuus</t>
  </si>
  <si>
    <t xml:space="preserve">    Sijoitustoiminnan nettotuotto käyvin arvoin</t>
  </si>
  <si>
    <t xml:space="preserve">    Vastuuvelka</t>
  </si>
  <si>
    <r>
      <t xml:space="preserve">    Eläkevarat  </t>
    </r>
    <r>
      <rPr>
        <vertAlign val="superscript"/>
        <sz val="10"/>
        <rFont val="Arial"/>
        <family val="2"/>
      </rPr>
      <t xml:space="preserve"> 1) </t>
    </r>
  </si>
  <si>
    <r>
      <t xml:space="preserve">    MYEL-työtulosumma </t>
    </r>
    <r>
      <rPr>
        <vertAlign val="superscript"/>
        <sz val="10"/>
        <rFont val="Arial"/>
        <family val="2"/>
      </rPr>
      <t xml:space="preserve"> 2)</t>
    </r>
  </si>
  <si>
    <t xml:space="preserve">    Valtion osuus MEL-eläkemenosta</t>
  </si>
  <si>
    <t xml:space="preserve">    Toimintapääoma</t>
  </si>
  <si>
    <r>
      <t xml:space="preserve">                            % vastuuvelasta</t>
    </r>
    <r>
      <rPr>
        <vertAlign val="superscript"/>
        <sz val="10"/>
        <rFont val="Arial"/>
        <family val="2"/>
      </rPr>
      <t xml:space="preserve"> 1)</t>
    </r>
  </si>
  <si>
    <r>
      <t xml:space="preserve">    Eläkevarat  </t>
    </r>
    <r>
      <rPr>
        <vertAlign val="superscript"/>
        <sz val="10"/>
        <rFont val="Arial"/>
        <family val="2"/>
      </rPr>
      <t xml:space="preserve"> 2) </t>
    </r>
  </si>
  <si>
    <r>
      <t xml:space="preserve">    MEL-palkkasumma  </t>
    </r>
    <r>
      <rPr>
        <vertAlign val="superscript"/>
        <sz val="10"/>
        <rFont val="Arial"/>
        <family val="2"/>
      </rPr>
      <t>3)</t>
    </r>
  </si>
  <si>
    <t>Puolivuositiedot</t>
  </si>
  <si>
    <t xml:space="preserve">    2) Vastuuvelka + arvostuserot</t>
  </si>
  <si>
    <t>1.1.- 30.6.2009</t>
  </si>
  <si>
    <t>1.1.- 30.6.2010</t>
  </si>
  <si>
    <t>1.1.- 31.12.2009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</si>
</sst>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;[Red]\-#,##0.00"/>
    <numFmt numFmtId="167" formatCode="_-&quot;€&quot;\ * #,##0.00_-;_-&quot;€&quot;\ * \-#,##0.00;_-&quot;€&quot;* #0_-;_-@_-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9" fillId="0" borderId="6" applyNumberFormat="0" applyFill="0" applyAlignment="0" applyProtection="0"/>
    <xf numFmtId="0" fontId="24" fillId="3" borderId="2" applyNumberFormat="0" applyAlignment="0" applyProtection="0"/>
    <xf numFmtId="0" fontId="25" fillId="9" borderId="7" applyNumberFormat="0" applyAlignment="0" applyProtection="0"/>
    <xf numFmtId="0" fontId="26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16" borderId="9" xfId="0" applyFont="1" applyFill="1" applyBorder="1" applyAlignment="1" applyProtection="1">
      <alignment horizontal="center"/>
      <protection locked="0"/>
    </xf>
    <xf numFmtId="14" fontId="3" fillId="16" borderId="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 locked="0"/>
    </xf>
    <xf numFmtId="14" fontId="1" fillId="0" borderId="9" xfId="0" applyNumberFormat="1" applyFont="1" applyFill="1" applyBorder="1" applyAlignment="1">
      <alignment horizontal="center"/>
    </xf>
    <xf numFmtId="0" fontId="2" fillId="17" borderId="21" xfId="0" applyFont="1" applyFill="1" applyBorder="1" applyAlignment="1" applyProtection="1">
      <alignment/>
      <protection locked="0"/>
    </xf>
    <xf numFmtId="0" fontId="0" fillId="17" borderId="22" xfId="0" applyFill="1" applyBorder="1" applyAlignment="1" applyProtection="1">
      <alignment/>
      <protection locked="0"/>
    </xf>
    <xf numFmtId="0" fontId="0" fillId="17" borderId="23" xfId="0" applyFill="1" applyBorder="1" applyAlignment="1" applyProtection="1">
      <alignment/>
      <protection locked="0"/>
    </xf>
    <xf numFmtId="0" fontId="7" fillId="17" borderId="15" xfId="47" applyFont="1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17" borderId="14" xfId="0" applyFill="1" applyBorder="1" applyAlignment="1" applyProtection="1">
      <alignment/>
      <protection locked="0"/>
    </xf>
    <xf numFmtId="0" fontId="7" fillId="17" borderId="21" xfId="47" applyFont="1" applyFill="1" applyBorder="1" applyAlignment="1" applyProtection="1">
      <alignment/>
      <protection locked="0"/>
    </xf>
    <xf numFmtId="0" fontId="0" fillId="17" borderId="22" xfId="0" applyFill="1" applyBorder="1" applyAlignment="1">
      <alignment/>
    </xf>
    <xf numFmtId="0" fontId="0" fillId="17" borderId="23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4" xfId="0" applyFill="1" applyBorder="1" applyAlignment="1">
      <alignment/>
    </xf>
    <xf numFmtId="0" fontId="2" fillId="17" borderId="15" xfId="0" applyFont="1" applyFill="1" applyBorder="1" applyAlignment="1">
      <alignment/>
    </xf>
    <xf numFmtId="0" fontId="0" fillId="17" borderId="0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5" fontId="0" fillId="0" borderId="27" xfId="0" applyNumberFormat="1" applyFont="1" applyFill="1" applyBorder="1" applyAlignment="1">
      <alignment horizontal="right"/>
    </xf>
    <xf numFmtId="3" fontId="0" fillId="0" borderId="30" xfId="58" applyNumberFormat="1" applyFont="1" applyFill="1" applyBorder="1" applyAlignment="1" applyProtection="1">
      <alignment horizontal="right"/>
      <protection locked="0"/>
    </xf>
    <xf numFmtId="3" fontId="0" fillId="0" borderId="29" xfId="58" applyNumberFormat="1" applyFont="1" applyFill="1" applyBorder="1" applyAlignment="1" applyProtection="1">
      <alignment horizontal="right"/>
      <protection locked="0"/>
    </xf>
    <xf numFmtId="165" fontId="0" fillId="0" borderId="29" xfId="58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>
      <alignment/>
    </xf>
    <xf numFmtId="14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35" xfId="0" applyNumberFormat="1" applyFont="1" applyFill="1" applyBorder="1" applyAlignment="1" applyProtection="1">
      <alignment horizontal="right"/>
      <protection locked="0"/>
    </xf>
    <xf numFmtId="165" fontId="0" fillId="0" borderId="35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3" fontId="0" fillId="0" borderId="29" xfId="68" applyNumberFormat="1" applyFont="1" applyFill="1" applyBorder="1" applyAlignment="1" applyProtection="1">
      <alignment horizontal="right"/>
      <protection locked="0"/>
    </xf>
    <xf numFmtId="0" fontId="2" fillId="0" borderId="36" xfId="0" applyFont="1" applyBorder="1" applyAlignment="1">
      <alignment/>
    </xf>
    <xf numFmtId="3" fontId="0" fillId="0" borderId="27" xfId="58" applyNumberFormat="1" applyFont="1" applyFill="1" applyBorder="1" applyAlignment="1" applyProtection="1">
      <alignment horizontal="right"/>
      <protection locked="0"/>
    </xf>
    <xf numFmtId="165" fontId="0" fillId="0" borderId="27" xfId="58" applyNumberFormat="1" applyFont="1" applyFill="1" applyBorder="1" applyAlignment="1" applyProtection="1">
      <alignment horizontal="right"/>
      <protection locked="0"/>
    </xf>
    <xf numFmtId="0" fontId="0" fillId="0" borderId="34" xfId="0" applyFont="1" applyBorder="1" applyAlignment="1">
      <alignment/>
    </xf>
    <xf numFmtId="3" fontId="0" fillId="0" borderId="27" xfId="68" applyNumberFormat="1" applyFont="1" applyFill="1" applyBorder="1" applyAlignment="1" applyProtection="1">
      <alignment horizontal="right"/>
      <protection locked="0"/>
    </xf>
    <xf numFmtId="165" fontId="0" fillId="0" borderId="27" xfId="68" applyNumberFormat="1" applyFont="1" applyFill="1" applyBorder="1" applyAlignment="1" applyProtection="1">
      <alignment horizontal="right"/>
      <protection locked="0"/>
    </xf>
    <xf numFmtId="3" fontId="0" fillId="0" borderId="30" xfId="68" applyNumberFormat="1" applyFont="1" applyFill="1" applyBorder="1" applyAlignment="1" applyProtection="1">
      <alignment horizontal="right"/>
      <protection locked="0"/>
    </xf>
    <xf numFmtId="3" fontId="0" fillId="0" borderId="35" xfId="68" applyNumberFormat="1" applyFont="1" applyFill="1" applyBorder="1" applyAlignment="1" applyProtection="1">
      <alignment horizontal="right"/>
      <protection locked="0"/>
    </xf>
    <xf numFmtId="165" fontId="0" fillId="0" borderId="35" xfId="68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>
      <alignment horizontal="right"/>
    </xf>
    <xf numFmtId="3" fontId="0" fillId="0" borderId="34" xfId="68" applyNumberFormat="1" applyFont="1" applyFill="1" applyBorder="1" applyAlignment="1" applyProtection="1">
      <alignment horizontal="right"/>
      <protection locked="0"/>
    </xf>
    <xf numFmtId="3" fontId="0" fillId="0" borderId="34" xfId="0" applyNumberFormat="1" applyFont="1" applyFill="1" applyBorder="1" applyAlignment="1" applyProtection="1">
      <alignment horizontal="right"/>
      <protection locked="0"/>
    </xf>
    <xf numFmtId="0" fontId="2" fillId="17" borderId="15" xfId="0" applyFont="1" applyFill="1" applyBorder="1" applyAlignment="1">
      <alignment/>
    </xf>
    <xf numFmtId="0" fontId="0" fillId="17" borderId="0" xfId="0" applyFill="1" applyBorder="1" applyAlignment="1">
      <alignment/>
    </xf>
    <xf numFmtId="0" fontId="1" fillId="17" borderId="0" xfId="0" applyFont="1" applyFill="1" applyBorder="1" applyAlignment="1" applyProtection="1">
      <alignment/>
      <protection locked="0"/>
    </xf>
  </cellXfs>
  <cellStyles count="7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uro" xfId="42"/>
    <cellStyle name="Euro 2" xfId="43"/>
    <cellStyle name="Följde hyperlänken" xfId="44"/>
    <cellStyle name="Huomautus" xfId="45"/>
    <cellStyle name="Huono" xfId="46"/>
    <cellStyle name="Hyperlink" xfId="47"/>
    <cellStyle name="Hyperlinkki 2" xfId="48"/>
    <cellStyle name="Hyperlänk" xfId="49"/>
    <cellStyle name="Hyperlänk 2" xfId="50"/>
    <cellStyle name="Hyperlänk_Taul1" xfId="51"/>
    <cellStyle name="Hyvä" xfId="52"/>
    <cellStyle name="Laskenta" xfId="53"/>
    <cellStyle name="Linkitetty solu" xfId="54"/>
    <cellStyle name="Neutraali" xfId="55"/>
    <cellStyle name="Normaali 10" xfId="56"/>
    <cellStyle name="Normaali 11" xfId="57"/>
    <cellStyle name="Normaali 12" xfId="58"/>
    <cellStyle name="Normaali 2" xfId="59"/>
    <cellStyle name="Normaali 2 2" xfId="60"/>
    <cellStyle name="Normaali 3" xfId="61"/>
    <cellStyle name="Normaali 4" xfId="62"/>
    <cellStyle name="Normaali 5" xfId="63"/>
    <cellStyle name="Normaali 6" xfId="64"/>
    <cellStyle name="Normaali 7" xfId="65"/>
    <cellStyle name="Normaali 8" xfId="66"/>
    <cellStyle name="Normaali 9" xfId="67"/>
    <cellStyle name="Normaali_Taul1" xfId="68"/>
    <cellStyle name="Otsikko" xfId="69"/>
    <cellStyle name="Otsikko 1" xfId="70"/>
    <cellStyle name="Otsikko 2" xfId="71"/>
    <cellStyle name="Otsikko 3" xfId="72"/>
    <cellStyle name="Otsikko 4" xfId="73"/>
    <cellStyle name="Pilkku_liite 15" xfId="74"/>
    <cellStyle name="Percent" xfId="75"/>
    <cellStyle name="Selittävä teksti" xfId="76"/>
    <cellStyle name="Sijoyleinen" xfId="77"/>
    <cellStyle name="Summa" xfId="78"/>
    <cellStyle name="Syöttö" xfId="79"/>
    <cellStyle name="Tarkistussolu" xfId="80"/>
    <cellStyle name="Tulostus" xfId="81"/>
    <cellStyle name="Currency" xfId="82"/>
    <cellStyle name="Currency [0]" xfId="83"/>
    <cellStyle name="Varoitusteksti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2.00390625" style="0" customWidth="1"/>
    <col min="2" max="2" width="11.421875" style="0" customWidth="1"/>
    <col min="3" max="5" width="13.8515625" style="0" customWidth="1"/>
  </cols>
  <sheetData>
    <row r="1" spans="1:6" ht="15.75">
      <c r="A1" s="32" t="s">
        <v>0</v>
      </c>
      <c r="B1" s="33"/>
      <c r="C1" s="33"/>
      <c r="D1" s="33"/>
      <c r="E1" s="33"/>
      <c r="F1" s="34"/>
    </row>
    <row r="2" spans="1:6" ht="15.75">
      <c r="A2" s="35"/>
      <c r="B2" s="36"/>
      <c r="C2" s="36"/>
      <c r="D2" s="82" t="s">
        <v>22</v>
      </c>
      <c r="E2" s="82"/>
      <c r="F2" s="37"/>
    </row>
    <row r="3" spans="1:6" ht="15.75">
      <c r="A3" s="80" t="s">
        <v>10</v>
      </c>
      <c r="B3" s="81"/>
      <c r="C3" s="81"/>
      <c r="D3" s="81"/>
      <c r="E3" s="81"/>
      <c r="F3" s="37"/>
    </row>
    <row r="4" spans="1:6" ht="16.5" thickBot="1">
      <c r="A4" s="13"/>
      <c r="B4" s="3"/>
      <c r="C4" s="3"/>
      <c r="D4" s="3"/>
      <c r="E4" s="14"/>
      <c r="F4" s="12"/>
    </row>
    <row r="5" spans="1:6" ht="16.5" thickBot="1">
      <c r="A5" s="15"/>
      <c r="B5" s="2" t="s">
        <v>1</v>
      </c>
      <c r="C5" s="10" t="s">
        <v>25</v>
      </c>
      <c r="D5" s="30" t="s">
        <v>24</v>
      </c>
      <c r="E5" s="30" t="s">
        <v>26</v>
      </c>
      <c r="F5" s="12"/>
    </row>
    <row r="6" spans="1:6" ht="15.75">
      <c r="A6" s="13"/>
      <c r="B6" s="3"/>
      <c r="C6" s="68"/>
      <c r="D6" s="45"/>
      <c r="E6" s="56"/>
      <c r="F6" s="12"/>
    </row>
    <row r="7" spans="1:6" ht="12.75">
      <c r="A7" s="16" t="s">
        <v>11</v>
      </c>
      <c r="B7" s="6"/>
      <c r="C7" s="72">
        <f>118722120/1000000</f>
        <v>118.72212</v>
      </c>
      <c r="D7" s="50">
        <v>110.072</v>
      </c>
      <c r="E7" s="75">
        <f>167684105/1000000</f>
        <v>167.684105</v>
      </c>
      <c r="F7" s="12"/>
    </row>
    <row r="8" spans="1:6" ht="12.75">
      <c r="A8" s="16" t="s">
        <v>12</v>
      </c>
      <c r="B8" s="6"/>
      <c r="C8" s="72">
        <f>327750000/1000000</f>
        <v>327.75</v>
      </c>
      <c r="D8" s="50">
        <v>328.525</v>
      </c>
      <c r="E8" s="75">
        <f>652248824/1000000</f>
        <v>652.248824</v>
      </c>
      <c r="F8" s="12"/>
    </row>
    <row r="9" spans="1:6" ht="12.75">
      <c r="A9" s="16" t="s">
        <v>13</v>
      </c>
      <c r="B9" s="6"/>
      <c r="C9" s="72">
        <f>4324502/1000000</f>
        <v>4.324502</v>
      </c>
      <c r="D9" s="50">
        <v>9.863159</v>
      </c>
      <c r="E9" s="75">
        <f>22496916/1000000</f>
        <v>22.496916</v>
      </c>
      <c r="F9" s="12"/>
    </row>
    <row r="10" spans="1:6" ht="12.75">
      <c r="A10" s="16" t="s">
        <v>2</v>
      </c>
      <c r="B10" s="6"/>
      <c r="C10" s="73">
        <v>3.3</v>
      </c>
      <c r="D10" s="51">
        <v>6.8</v>
      </c>
      <c r="E10" s="76">
        <v>17.4</v>
      </c>
      <c r="F10" s="12"/>
    </row>
    <row r="11" spans="1:6" ht="13.5" thickBot="1">
      <c r="A11" s="16"/>
      <c r="B11" s="6"/>
      <c r="C11" s="71"/>
      <c r="D11" s="46"/>
      <c r="E11" s="61"/>
      <c r="F11" s="12"/>
    </row>
    <row r="12" spans="1:6" ht="13.5" thickBot="1">
      <c r="A12" s="17"/>
      <c r="B12" s="4"/>
      <c r="C12" s="11">
        <v>40359</v>
      </c>
      <c r="D12" s="31">
        <v>39994</v>
      </c>
      <c r="E12" s="57">
        <v>40178</v>
      </c>
      <c r="F12" s="12"/>
    </row>
    <row r="13" spans="1:6" ht="12.75">
      <c r="A13" s="18"/>
      <c r="B13" s="5"/>
      <c r="C13" s="5"/>
      <c r="D13" s="47"/>
      <c r="E13" s="77"/>
      <c r="F13" s="12"/>
    </row>
    <row r="14" spans="1:6" ht="12.75">
      <c r="A14" s="16" t="s">
        <v>14</v>
      </c>
      <c r="B14" s="7"/>
      <c r="C14" s="67">
        <f>124106305/1000000</f>
        <v>124.106305</v>
      </c>
      <c r="D14" s="48">
        <v>109.750965</v>
      </c>
      <c r="E14" s="75">
        <f>118240443/1000000</f>
        <v>118.240443</v>
      </c>
      <c r="F14" s="12"/>
    </row>
    <row r="15" spans="1:6" ht="14.25">
      <c r="A15" s="16" t="s">
        <v>15</v>
      </c>
      <c r="B15" s="7"/>
      <c r="C15" s="67">
        <f>146246662/1000000</f>
        <v>146.246662</v>
      </c>
      <c r="D15" s="48">
        <v>125.480586</v>
      </c>
      <c r="E15" s="75">
        <f>140311203/1000000</f>
        <v>140.311203</v>
      </c>
      <c r="F15" s="12"/>
    </row>
    <row r="16" spans="1:6" ht="15" thickBot="1">
      <c r="A16" s="17" t="s">
        <v>16</v>
      </c>
      <c r="B16" s="8"/>
      <c r="C16" s="74">
        <f>1434650000/1000000</f>
        <v>1434.65</v>
      </c>
      <c r="D16" s="49">
        <v>1368.2</v>
      </c>
      <c r="E16" s="78">
        <f>1401597519/1000000</f>
        <v>1401.597519</v>
      </c>
      <c r="F16" s="12"/>
    </row>
    <row r="17" spans="1:6" ht="12.75">
      <c r="A17" s="16"/>
      <c r="B17" s="9"/>
      <c r="C17" s="9"/>
      <c r="D17" s="9"/>
      <c r="E17" s="19"/>
      <c r="F17" s="12"/>
    </row>
    <row r="18" spans="1:6" ht="12.75">
      <c r="A18" s="20" t="s">
        <v>3</v>
      </c>
      <c r="B18" s="21"/>
      <c r="C18" s="21"/>
      <c r="D18" s="21"/>
      <c r="E18" s="21"/>
      <c r="F18" s="12"/>
    </row>
    <row r="19" spans="1:6" ht="12.75">
      <c r="A19" s="20" t="s">
        <v>4</v>
      </c>
      <c r="B19" s="9"/>
      <c r="C19" s="9"/>
      <c r="D19" s="9"/>
      <c r="E19" s="9"/>
      <c r="F19" s="12"/>
    </row>
    <row r="20" spans="1:6" ht="12.75">
      <c r="A20" s="22"/>
      <c r="B20" s="23"/>
      <c r="C20" s="23"/>
      <c r="D20" s="23"/>
      <c r="E20" s="23"/>
      <c r="F20" s="24"/>
    </row>
    <row r="21" spans="1:6" ht="15.75">
      <c r="A21" s="38"/>
      <c r="B21" s="39"/>
      <c r="C21" s="39"/>
      <c r="D21" s="39"/>
      <c r="E21" s="39"/>
      <c r="F21" s="40"/>
    </row>
    <row r="22" spans="1:6" ht="15.75">
      <c r="A22" s="35"/>
      <c r="B22" s="41"/>
      <c r="C22" s="41"/>
      <c r="D22" s="82" t="s">
        <v>22</v>
      </c>
      <c r="E22" s="82"/>
      <c r="F22" s="42"/>
    </row>
    <row r="23" spans="1:6" ht="15.75">
      <c r="A23" s="43" t="s">
        <v>9</v>
      </c>
      <c r="B23" s="44"/>
      <c r="C23" s="44"/>
      <c r="D23" s="44"/>
      <c r="E23" s="36"/>
      <c r="F23" s="42"/>
    </row>
    <row r="24" spans="1:6" ht="13.5" thickBot="1">
      <c r="A24" s="25"/>
      <c r="B24" s="1"/>
      <c r="C24" s="1"/>
      <c r="D24" s="1"/>
      <c r="E24" s="1"/>
      <c r="F24" s="12"/>
    </row>
    <row r="25" spans="1:6" ht="16.5" thickBot="1">
      <c r="A25" s="15"/>
      <c r="B25" s="2" t="s">
        <v>1</v>
      </c>
      <c r="C25" s="10" t="s">
        <v>25</v>
      </c>
      <c r="D25" s="30" t="s">
        <v>24</v>
      </c>
      <c r="E25" s="66" t="s">
        <v>26</v>
      </c>
      <c r="F25" s="12"/>
    </row>
    <row r="26" spans="1:6" ht="15.75">
      <c r="A26" s="13"/>
      <c r="B26" s="3"/>
      <c r="C26" s="68"/>
      <c r="D26" s="58"/>
      <c r="E26" s="56"/>
      <c r="F26" s="12"/>
    </row>
    <row r="27" spans="1:6" ht="12.75">
      <c r="A27" s="16" t="s">
        <v>11</v>
      </c>
      <c r="B27" s="6"/>
      <c r="C27" s="69">
        <f>27652549.01/1000000</f>
        <v>27.65254901</v>
      </c>
      <c r="D27" s="59">
        <v>28.728711</v>
      </c>
      <c r="E27" s="63">
        <f>54587076/1000000</f>
        <v>54.587076</v>
      </c>
      <c r="F27" s="12"/>
    </row>
    <row r="28" spans="1:6" ht="12.75">
      <c r="A28" s="16" t="s">
        <v>17</v>
      </c>
      <c r="B28" s="6"/>
      <c r="C28" s="69">
        <f>24650000/1000000</f>
        <v>24.65</v>
      </c>
      <c r="D28" s="59">
        <v>23.799009</v>
      </c>
      <c r="E28" s="64">
        <f>47296413/1000000</f>
        <v>47.296413</v>
      </c>
      <c r="F28" s="12"/>
    </row>
    <row r="29" spans="1:6" ht="12.75">
      <c r="A29" s="16" t="s">
        <v>13</v>
      </c>
      <c r="B29" s="6"/>
      <c r="C29" s="69">
        <f>33681313.5/1000000</f>
        <v>33.6813135</v>
      </c>
      <c r="D29" s="59">
        <v>24.947262</v>
      </c>
      <c r="E29" s="64">
        <f>82140666/1000000</f>
        <v>82.140666</v>
      </c>
      <c r="F29" s="12"/>
    </row>
    <row r="30" spans="1:6" ht="12.75">
      <c r="A30" s="16" t="s">
        <v>5</v>
      </c>
      <c r="B30" s="6"/>
      <c r="C30" s="70">
        <v>5</v>
      </c>
      <c r="D30" s="60">
        <v>4.11</v>
      </c>
      <c r="E30" s="65">
        <v>13.6</v>
      </c>
      <c r="F30" s="12"/>
    </row>
    <row r="31" spans="1:6" ht="13.5" thickBot="1">
      <c r="A31" s="16"/>
      <c r="B31" s="6"/>
      <c r="C31" s="71"/>
      <c r="D31" s="46"/>
      <c r="E31" s="61"/>
      <c r="F31" s="12"/>
    </row>
    <row r="32" spans="1:6" ht="13.5" thickBot="1">
      <c r="A32" s="16"/>
      <c r="B32" s="6"/>
      <c r="C32" s="11">
        <v>40359</v>
      </c>
      <c r="D32" s="31">
        <v>39994</v>
      </c>
      <c r="E32" s="57">
        <v>40178</v>
      </c>
      <c r="F32" s="12"/>
    </row>
    <row r="33" spans="1:6" ht="12.75">
      <c r="A33" s="16" t="s">
        <v>14</v>
      </c>
      <c r="B33" s="6"/>
      <c r="C33" s="54">
        <f>619739000/1000000</f>
        <v>619.739</v>
      </c>
      <c r="D33" s="48">
        <v>581.356272</v>
      </c>
      <c r="E33" s="62">
        <f>599007716/1000000</f>
        <v>599.007716</v>
      </c>
      <c r="F33" s="12"/>
    </row>
    <row r="34" spans="1:6" ht="12.75">
      <c r="A34" s="16" t="s">
        <v>18</v>
      </c>
      <c r="B34" s="6"/>
      <c r="C34" s="54">
        <f>181365000/1000000</f>
        <v>181.365</v>
      </c>
      <c r="D34" s="48">
        <v>125.256</v>
      </c>
      <c r="E34" s="64">
        <f>157951000/1000000</f>
        <v>157.951</v>
      </c>
      <c r="F34" s="12"/>
    </row>
    <row r="35" spans="1:6" ht="14.25">
      <c r="A35" s="16" t="s">
        <v>19</v>
      </c>
      <c r="B35" s="6"/>
      <c r="C35" s="55">
        <v>13.5</v>
      </c>
      <c r="D35" s="52">
        <v>24.3</v>
      </c>
      <c r="E35" s="65">
        <v>29.6</v>
      </c>
      <c r="F35" s="12"/>
    </row>
    <row r="36" spans="1:6" ht="12.75">
      <c r="A36" s="16" t="s">
        <v>6</v>
      </c>
      <c r="B36" s="6"/>
      <c r="C36" s="55">
        <v>2.48</v>
      </c>
      <c r="D36" s="52">
        <v>2.39</v>
      </c>
      <c r="E36" s="65">
        <v>2.44</v>
      </c>
      <c r="F36" s="12"/>
    </row>
    <row r="37" spans="1:6" ht="14.25">
      <c r="A37" s="16" t="s">
        <v>20</v>
      </c>
      <c r="B37" s="6"/>
      <c r="C37" s="54">
        <f>727061000/1000000</f>
        <v>727.061</v>
      </c>
      <c r="D37" s="48">
        <v>644.9000990000001</v>
      </c>
      <c r="E37" s="64">
        <f>696139679/1000000</f>
        <v>696.139679</v>
      </c>
      <c r="F37" s="12"/>
    </row>
    <row r="38" spans="1:6" ht="15" thickBot="1">
      <c r="A38" s="17" t="s">
        <v>21</v>
      </c>
      <c r="B38" s="8"/>
      <c r="C38" s="53">
        <f>245000000/1000000</f>
        <v>245</v>
      </c>
      <c r="D38" s="49">
        <v>263</v>
      </c>
      <c r="E38" s="79">
        <f>244300000/1000000</f>
        <v>244.3</v>
      </c>
      <c r="F38" s="12"/>
    </row>
    <row r="39" spans="1:6" ht="12.75">
      <c r="A39" s="16"/>
      <c r="B39" s="9"/>
      <c r="C39" s="9"/>
      <c r="D39" s="9"/>
      <c r="E39" s="19"/>
      <c r="F39" s="12"/>
    </row>
    <row r="40" spans="1:6" ht="12.75">
      <c r="A40" s="20" t="s">
        <v>7</v>
      </c>
      <c r="B40" s="21"/>
      <c r="C40" s="21"/>
      <c r="D40" s="21"/>
      <c r="E40" s="21"/>
      <c r="F40" s="12"/>
    </row>
    <row r="41" spans="1:6" ht="12.75">
      <c r="A41" s="20" t="s">
        <v>23</v>
      </c>
      <c r="B41" s="9"/>
      <c r="C41" s="9"/>
      <c r="D41" s="9"/>
      <c r="E41" s="9"/>
      <c r="F41" s="12"/>
    </row>
    <row r="42" spans="1:6" ht="12.75">
      <c r="A42" s="20" t="s">
        <v>8</v>
      </c>
      <c r="B42" s="21"/>
      <c r="C42" s="21"/>
      <c r="D42" s="21"/>
      <c r="E42" s="21"/>
      <c r="F42" s="26"/>
    </row>
    <row r="43" spans="1:6" ht="12.75">
      <c r="A43" s="27"/>
      <c r="B43" s="28"/>
      <c r="C43" s="28"/>
      <c r="D43" s="28"/>
      <c r="E43" s="28"/>
      <c r="F43" s="29"/>
    </row>
  </sheetData>
  <sheetProtection/>
  <mergeCells count="3">
    <mergeCell ref="A3:E3"/>
    <mergeCell ref="D2:E2"/>
    <mergeCell ref="D22:E22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Maatalousyrittäjien eläkelaitoksen ja Merimieseläkekassan puolivuotistiedot</dc:title>
  <dc:subject/>
  <dc:creator>Stenberg Merja</dc:creator>
  <cp:keywords/>
  <dc:description/>
  <cp:lastModifiedBy>STENBERGME</cp:lastModifiedBy>
  <cp:lastPrinted>2009-09-10T10:45:08Z</cp:lastPrinted>
  <dcterms:created xsi:type="dcterms:W3CDTF">2007-11-12T11:55:01Z</dcterms:created>
  <dcterms:modified xsi:type="dcterms:W3CDTF">2018-09-12T10:48:14Z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{C41EDC2C-2151-4E72-8898-F118BD4A71AE}</vt:lpwstr>
  </property>
</Properties>
</file>