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hasaloja\Desktop\"/>
    </mc:Choice>
  </mc:AlternateContent>
  <bookViews>
    <workbookView xWindow="0" yWindow="0" windowWidth="23040" windowHeight="9384"/>
  </bookViews>
  <sheets>
    <sheet name="A-vakuutus" sheetId="1" r:id="rId1"/>
    <sheet name="Fennia" sheetId="3" r:id="rId2"/>
    <sheet name="Folksam" sheetId="2" r:id="rId3"/>
    <sheet name="If vahinkovakuutus" sheetId="6" r:id="rId4"/>
    <sheet name="LähiTapiola" sheetId="5" r:id="rId5"/>
    <sheet name="OP Vakuutus" sheetId="7" r:id="rId6"/>
    <sheet name="Pohjantähti" sheetId="8" r:id="rId7"/>
    <sheet name="SVV" sheetId="9" r:id="rId8"/>
    <sheet name="Turva" sheetId="4" r:id="rId9"/>
    <sheet name="Ålands" sheetId="10" r:id="rId10"/>
    <sheet name="Suomalaiset yhtiöt Yhteensä" sheetId="11" r:id="rId11"/>
    <sheet name="AXA" sheetId="14" r:id="rId12"/>
    <sheet name="Greenval" sheetId="15" r:id="rId13"/>
    <sheet name="LeasePlan" sheetId="16" r:id="rId14"/>
    <sheet name="Protector" sheetId="13" r:id="rId15"/>
    <sheet name="UPS" sheetId="17" r:id="rId16"/>
    <sheet name="Volvia (If Suomen sivuliike)" sheetId="12" r:id="rId17"/>
    <sheet name="Sivuliikkeet ja FOS yhteensä" sheetId="19" r:id="rId18"/>
    <sheet name="Suom. Yhtiöt ja Sivuliikkeet" sheetId="20" r:id="rId19"/>
    <sheet name="Kaikki toimijat YHTEENSÄ" sheetId="18" r:id="rId20"/>
  </sheets>
  <definedNames>
    <definedName name="_xlnm.Print_Area" localSheetId="0">'A-vakuutus'!$B$1:$J$15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8" l="1"/>
  <c r="E9" i="18"/>
  <c r="D9" i="18"/>
  <c r="C9" i="18"/>
  <c r="G9" i="18"/>
  <c r="F10" i="19"/>
  <c r="E10" i="19"/>
  <c r="D10" i="19"/>
  <c r="C10" i="19"/>
  <c r="F9" i="19"/>
  <c r="E9" i="19"/>
  <c r="D9" i="19"/>
  <c r="C9" i="19"/>
  <c r="I9" i="18" l="1"/>
  <c r="F9" i="11"/>
  <c r="F9" i="20" s="1"/>
  <c r="E9" i="11"/>
  <c r="E9" i="20" s="1"/>
  <c r="D9" i="11"/>
  <c r="D9" i="20" s="1"/>
  <c r="C9" i="11"/>
  <c r="F10" i="2"/>
  <c r="E10" i="2"/>
  <c r="D10" i="2"/>
  <c r="F10" i="6"/>
  <c r="E10" i="6"/>
  <c r="D10" i="6"/>
  <c r="F10" i="3"/>
  <c r="E10" i="3"/>
  <c r="D10" i="3"/>
  <c r="F10" i="4"/>
  <c r="E10" i="4"/>
  <c r="D10" i="4"/>
  <c r="F10" i="5"/>
  <c r="E10" i="5"/>
  <c r="D10" i="5"/>
  <c r="F10" i="7"/>
  <c r="E10" i="7"/>
  <c r="D10" i="7"/>
  <c r="F10" i="8"/>
  <c r="E10" i="8"/>
  <c r="D10" i="8"/>
  <c r="F10" i="9"/>
  <c r="E10" i="9"/>
  <c r="D10" i="9"/>
  <c r="F10" i="10"/>
  <c r="E10" i="10"/>
  <c r="D10" i="10"/>
  <c r="F10" i="1"/>
  <c r="E10" i="1"/>
  <c r="D10" i="1"/>
  <c r="C10" i="2"/>
  <c r="C10" i="6"/>
  <c r="C10" i="3"/>
  <c r="C10" i="4"/>
  <c r="C10" i="5"/>
  <c r="C10" i="7"/>
  <c r="C10" i="8"/>
  <c r="C10" i="9"/>
  <c r="C10" i="10"/>
  <c r="C10" i="1"/>
  <c r="F10" i="18" l="1"/>
  <c r="D10" i="18"/>
  <c r="C10" i="18"/>
  <c r="E10" i="18"/>
  <c r="C9" i="20"/>
  <c r="G10" i="19"/>
  <c r="I10" i="19" s="1"/>
  <c r="G9" i="19"/>
  <c r="I9" i="19" s="1"/>
  <c r="C5" i="19"/>
  <c r="D5" i="19"/>
  <c r="E5" i="19"/>
  <c r="F5" i="19"/>
  <c r="G5" i="19"/>
  <c r="C6" i="19"/>
  <c r="D6" i="19"/>
  <c r="E6" i="19"/>
  <c r="F6" i="19"/>
  <c r="G6" i="19"/>
  <c r="C7" i="19"/>
  <c r="D7" i="19"/>
  <c r="E7" i="19"/>
  <c r="F7" i="19"/>
  <c r="G7" i="19"/>
  <c r="C8" i="19"/>
  <c r="D8" i="19"/>
  <c r="E8" i="19"/>
  <c r="F8" i="19"/>
  <c r="G8" i="19"/>
  <c r="G10" i="18"/>
  <c r="G8" i="18"/>
  <c r="F8" i="18"/>
  <c r="E8" i="18"/>
  <c r="D8" i="18"/>
  <c r="C8" i="18"/>
  <c r="G7" i="18"/>
  <c r="F7" i="18"/>
  <c r="E7" i="18"/>
  <c r="D7" i="18"/>
  <c r="C7" i="18"/>
  <c r="G6" i="18"/>
  <c r="F6" i="18"/>
  <c r="E6" i="18"/>
  <c r="D6" i="18"/>
  <c r="C6" i="18"/>
  <c r="G5" i="18"/>
  <c r="F5" i="18"/>
  <c r="E5" i="18"/>
  <c r="D5" i="18"/>
  <c r="C5" i="18"/>
  <c r="G12" i="16"/>
  <c r="G14" i="16" s="1"/>
  <c r="G12" i="15"/>
  <c r="G14" i="15" s="1"/>
  <c r="G14" i="17"/>
  <c r="G12" i="19" l="1"/>
  <c r="G14" i="19" s="1"/>
  <c r="E12" i="19"/>
  <c r="E14" i="19" s="1"/>
  <c r="F12" i="19"/>
  <c r="F14" i="19" s="1"/>
  <c r="C12" i="19"/>
  <c r="D12" i="19"/>
  <c r="D14" i="19" s="1"/>
  <c r="I10" i="18"/>
  <c r="G12" i="18"/>
  <c r="G14" i="18" s="1"/>
  <c r="I7" i="18"/>
  <c r="D12" i="18"/>
  <c r="D14" i="18" s="1"/>
  <c r="E12" i="18"/>
  <c r="E14" i="18" s="1"/>
  <c r="I8" i="19"/>
  <c r="I7" i="19"/>
  <c r="C12" i="18"/>
  <c r="F12" i="18"/>
  <c r="F14" i="18" s="1"/>
  <c r="I8" i="18"/>
  <c r="C14" i="19"/>
  <c r="I6" i="19"/>
  <c r="I5" i="19"/>
  <c r="I6" i="18"/>
  <c r="I5" i="18"/>
  <c r="I12" i="19" l="1"/>
  <c r="I12" i="18"/>
  <c r="C14" i="18"/>
  <c r="G16" i="18" s="1"/>
  <c r="G16" i="19"/>
  <c r="C16" i="19"/>
  <c r="F16" i="19"/>
  <c r="I14" i="19"/>
  <c r="D16" i="19"/>
  <c r="E16" i="19"/>
  <c r="E16" i="18" l="1"/>
  <c r="I14" i="18"/>
  <c r="F16" i="18"/>
  <c r="C16" i="18"/>
  <c r="D16" i="18"/>
  <c r="C12" i="10"/>
  <c r="G12" i="10"/>
  <c r="F12" i="10"/>
  <c r="E12" i="10"/>
  <c r="E12" i="9"/>
  <c r="E12" i="8"/>
  <c r="E12" i="7"/>
  <c r="C12" i="5" l="1"/>
  <c r="F12" i="5"/>
  <c r="E12" i="5"/>
  <c r="D12" i="5"/>
  <c r="E12" i="4"/>
  <c r="D12" i="4"/>
  <c r="C12" i="4"/>
  <c r="D12" i="3"/>
  <c r="D12" i="2" l="1"/>
  <c r="F12" i="6"/>
  <c r="E12" i="6"/>
  <c r="D12" i="6"/>
  <c r="C12" i="6"/>
  <c r="I14" i="1" l="1"/>
  <c r="I12" i="1"/>
  <c r="I5" i="1" l="1"/>
  <c r="I5" i="2"/>
  <c r="I5" i="6"/>
  <c r="I5" i="3"/>
  <c r="I5" i="4"/>
  <c r="I5" i="5"/>
  <c r="I5" i="7"/>
  <c r="I5" i="8"/>
  <c r="I5" i="9"/>
  <c r="I5" i="10"/>
  <c r="G10" i="11"/>
  <c r="G10" i="20" s="1"/>
  <c r="G9" i="11"/>
  <c r="G8" i="11"/>
  <c r="G8" i="20" s="1"/>
  <c r="F8" i="11"/>
  <c r="E8" i="11"/>
  <c r="D8" i="11"/>
  <c r="C8" i="11"/>
  <c r="C7" i="11"/>
  <c r="C7" i="20" s="1"/>
  <c r="C6" i="11"/>
  <c r="C6" i="20" s="1"/>
  <c r="G7" i="11"/>
  <c r="G7" i="20" s="1"/>
  <c r="F7" i="11"/>
  <c r="F7" i="20" s="1"/>
  <c r="E7" i="11"/>
  <c r="E7" i="20" s="1"/>
  <c r="D7" i="11"/>
  <c r="D7" i="20" s="1"/>
  <c r="G6" i="11"/>
  <c r="G6" i="20" s="1"/>
  <c r="F6" i="11"/>
  <c r="F6" i="20" s="1"/>
  <c r="E6" i="11"/>
  <c r="E6" i="20" s="1"/>
  <c r="D6" i="11"/>
  <c r="D6" i="20" s="1"/>
  <c r="G5" i="11"/>
  <c r="G5" i="20" s="1"/>
  <c r="G12" i="20" s="1"/>
  <c r="G14" i="20" s="1"/>
  <c r="F5" i="11"/>
  <c r="F5" i="20" s="1"/>
  <c r="E5" i="11"/>
  <c r="E5" i="20" s="1"/>
  <c r="D5" i="11"/>
  <c r="D5" i="20" s="1"/>
  <c r="C5" i="11"/>
  <c r="C5" i="20" s="1"/>
  <c r="G9" i="20" l="1"/>
  <c r="I9" i="20" s="1"/>
  <c r="I9" i="11"/>
  <c r="E8" i="20"/>
  <c r="E12" i="20" s="1"/>
  <c r="E14" i="20" s="1"/>
  <c r="E10" i="11"/>
  <c r="E10" i="20" s="1"/>
  <c r="I7" i="20"/>
  <c r="F8" i="20"/>
  <c r="F10" i="11"/>
  <c r="F10" i="20" s="1"/>
  <c r="I5" i="20"/>
  <c r="D8" i="20"/>
  <c r="D12" i="20" s="1"/>
  <c r="D14" i="20" s="1"/>
  <c r="D10" i="11"/>
  <c r="D10" i="20" s="1"/>
  <c r="I6" i="20"/>
  <c r="F12" i="20"/>
  <c r="F14" i="20" s="1"/>
  <c r="C8" i="20"/>
  <c r="C12" i="20" s="1"/>
  <c r="C10" i="11"/>
  <c r="I5" i="11"/>
  <c r="F12" i="1"/>
  <c r="E12" i="1"/>
  <c r="D12" i="1"/>
  <c r="C12" i="1"/>
  <c r="F12" i="4"/>
  <c r="I12" i="20" l="1"/>
  <c r="C14" i="20"/>
  <c r="I8" i="20"/>
  <c r="I10" i="11"/>
  <c r="C10" i="20"/>
  <c r="I10" i="20" s="1"/>
  <c r="G12" i="6"/>
  <c r="G14" i="6" s="1"/>
  <c r="E14" i="6"/>
  <c r="C14" i="6"/>
  <c r="G12" i="3"/>
  <c r="G14" i="3" s="1"/>
  <c r="F12" i="3"/>
  <c r="F14" i="3" s="1"/>
  <c r="E12" i="3"/>
  <c r="E14" i="3" s="1"/>
  <c r="C12" i="3"/>
  <c r="C14" i="3" s="1"/>
  <c r="G12" i="4"/>
  <c r="G14" i="4" s="1"/>
  <c r="F14" i="4"/>
  <c r="E14" i="4"/>
  <c r="C14" i="4"/>
  <c r="G12" i="5"/>
  <c r="G14" i="5" s="1"/>
  <c r="G12" i="7"/>
  <c r="G14" i="7" s="1"/>
  <c r="F12" i="7"/>
  <c r="F14" i="7" s="1"/>
  <c r="E14" i="7"/>
  <c r="D12" i="7"/>
  <c r="C12" i="7"/>
  <c r="C14" i="7" s="1"/>
  <c r="G12" i="8"/>
  <c r="G14" i="8" s="1"/>
  <c r="F12" i="8"/>
  <c r="F14" i="8" s="1"/>
  <c r="D12" i="8"/>
  <c r="D14" i="8" s="1"/>
  <c r="C12" i="8"/>
  <c r="C14" i="8" s="1"/>
  <c r="G12" i="9"/>
  <c r="G14" i="9" s="1"/>
  <c r="F12" i="9"/>
  <c r="F14" i="9" s="1"/>
  <c r="E14" i="9"/>
  <c r="D12" i="9"/>
  <c r="D14" i="9" s="1"/>
  <c r="C12" i="9"/>
  <c r="C14" i="9" s="1"/>
  <c r="G14" i="10"/>
  <c r="D12" i="10"/>
  <c r="D14" i="10" s="1"/>
  <c r="G12" i="11"/>
  <c r="G14" i="11" s="1"/>
  <c r="F12" i="11"/>
  <c r="F14" i="11" s="1"/>
  <c r="E12" i="11"/>
  <c r="E14" i="11" s="1"/>
  <c r="D12" i="11"/>
  <c r="D14" i="11" s="1"/>
  <c r="C12" i="11"/>
  <c r="C14" i="11" s="1"/>
  <c r="G14" i="13"/>
  <c r="G12" i="12"/>
  <c r="G14" i="12" s="1"/>
  <c r="F12" i="12"/>
  <c r="F14" i="12" s="1"/>
  <c r="E12" i="12"/>
  <c r="E14" i="12" s="1"/>
  <c r="D12" i="12"/>
  <c r="C12" i="12"/>
  <c r="C14" i="12" s="1"/>
  <c r="G12" i="2"/>
  <c r="G14" i="2" s="1"/>
  <c r="F12" i="2"/>
  <c r="E12" i="2"/>
  <c r="E14" i="2" s="1"/>
  <c r="C12" i="2"/>
  <c r="I8" i="1"/>
  <c r="I7" i="1"/>
  <c r="F14" i="2"/>
  <c r="D14" i="2"/>
  <c r="F14" i="6"/>
  <c r="D14" i="6"/>
  <c r="D14" i="3"/>
  <c r="D14" i="4"/>
  <c r="F14" i="5"/>
  <c r="E14" i="5"/>
  <c r="D14" i="5"/>
  <c r="D14" i="7"/>
  <c r="E14" i="8"/>
  <c r="F14" i="10"/>
  <c r="E14" i="10"/>
  <c r="D14" i="12"/>
  <c r="D14" i="1"/>
  <c r="I8" i="2"/>
  <c r="I7" i="2"/>
  <c r="I6" i="2"/>
  <c r="I8" i="6"/>
  <c r="I7" i="6"/>
  <c r="I6" i="6"/>
  <c r="I8" i="3"/>
  <c r="I7" i="3"/>
  <c r="I6" i="3"/>
  <c r="I8" i="4"/>
  <c r="I7" i="4"/>
  <c r="I6" i="4"/>
  <c r="I8" i="5"/>
  <c r="I7" i="5"/>
  <c r="I6" i="5"/>
  <c r="I8" i="7"/>
  <c r="I7" i="7"/>
  <c r="I6" i="7"/>
  <c r="I8" i="8"/>
  <c r="I7" i="8"/>
  <c r="I6" i="8"/>
  <c r="I8" i="9"/>
  <c r="I7" i="9"/>
  <c r="I6" i="9"/>
  <c r="I8" i="10"/>
  <c r="I7" i="10"/>
  <c r="I6" i="10"/>
  <c r="I8" i="11"/>
  <c r="I7" i="11"/>
  <c r="I6" i="11"/>
  <c r="I10" i="12"/>
  <c r="I9" i="12"/>
  <c r="I8" i="12"/>
  <c r="I7" i="12"/>
  <c r="I6" i="12"/>
  <c r="I6" i="1"/>
  <c r="I5" i="12"/>
  <c r="F14" i="1"/>
  <c r="E14" i="1"/>
  <c r="C14" i="1"/>
  <c r="G12" i="1"/>
  <c r="G14" i="1" s="1"/>
  <c r="I14" i="9" l="1"/>
  <c r="E16" i="11"/>
  <c r="D16" i="11"/>
  <c r="C16" i="11"/>
  <c r="G16" i="11"/>
  <c r="F16" i="11"/>
  <c r="I14" i="20"/>
  <c r="C16" i="20"/>
  <c r="D16" i="20"/>
  <c r="G16" i="20"/>
  <c r="E16" i="20"/>
  <c r="F16" i="20"/>
  <c r="I14" i="12"/>
  <c r="I12" i="12"/>
  <c r="I14" i="6"/>
  <c r="I14" i="7"/>
  <c r="I14" i="8"/>
  <c r="I14" i="4"/>
  <c r="I14" i="3"/>
  <c r="I14" i="11"/>
  <c r="I12" i="11"/>
  <c r="I12" i="7"/>
  <c r="I12" i="5"/>
  <c r="I12" i="2"/>
  <c r="I12" i="10"/>
  <c r="I12" i="9"/>
  <c r="I12" i="4"/>
  <c r="I12" i="6"/>
  <c r="C14" i="10"/>
  <c r="I14" i="10" s="1"/>
  <c r="C14" i="5"/>
  <c r="I14" i="5" s="1"/>
  <c r="C14" i="2"/>
  <c r="I14" i="2" s="1"/>
  <c r="I12" i="8"/>
  <c r="I12" i="3"/>
</calcChain>
</file>

<file path=xl/sharedStrings.xml><?xml version="1.0" encoding="utf-8"?>
<sst xmlns="http://schemas.openxmlformats.org/spreadsheetml/2006/main" count="234" uniqueCount="21">
  <si>
    <t>Sijoitusten tuotot</t>
  </si>
  <si>
    <t xml:space="preserve">     mistä perustekorkokulun osuus</t>
  </si>
  <si>
    <t xml:space="preserve">     mistä perustekorkokulun ylittävä osuus</t>
  </si>
  <si>
    <t>TOTEUTUNUT TULOS</t>
  </si>
  <si>
    <t>Tulos suhteessa maksutuottoihin %</t>
  </si>
  <si>
    <t>5 vuoden 
keskiarvo</t>
  </si>
  <si>
    <t xml:space="preserve">Maksutuotot </t>
  </si>
  <si>
    <t xml:space="preserve">Korvauskulut </t>
  </si>
  <si>
    <t xml:space="preserve">Liikekulut </t>
  </si>
  <si>
    <t>tEur</t>
  </si>
  <si>
    <t>2012*</t>
  </si>
  <si>
    <t>* Suomen Vahinkovakuutus aloitti liikennevakuutustoiminna vuonna 2012. Vuoden 2012 Sijoitustuotto on saatu laskemalla tuotto vain yhden vuoden l. vuoden 2012 nettovastuuvelalle.</t>
  </si>
  <si>
    <t>keskiarvo</t>
  </si>
  <si>
    <t>Sijoitusten tuotot*</t>
  </si>
  <si>
    <t>Maksutuotot *</t>
  </si>
  <si>
    <t>Toteutunut tulos (netto) 5 vuodelta</t>
  </si>
  <si>
    <r>
      <t xml:space="preserve">* Tapiola ja Lähivakuutus yhdistyivät vuonna 2012 LähiTapiolaksi. Tämän taulukon vuoden 2012 luvut saatiin summaamalla Tapiolan ja Lähivakuutuksen luvut tuolta vuodelta yhteen. </t>
    </r>
    <r>
      <rPr>
        <i/>
        <sz val="8"/>
        <color theme="1"/>
        <rFont val="Arial"/>
        <family val="2"/>
      </rPr>
      <t>Sijoitusten tuotot</t>
    </r>
    <r>
      <rPr>
        <sz val="8"/>
        <color theme="1"/>
        <rFont val="Arial"/>
        <family val="2"/>
      </rPr>
      <t xml:space="preserve"> laskettiin painotettua sijoitustuottoprosenttia käyttäen. Painotettua sijoitustuottoprosenttia laskettaessa huomioitiin Tapiolan ja Lähivakuutuksen sijoitukset ja sijoitustuottoprosentit vuodelta 2012 siten, kuin ne oli ilmoitettu VG01-lomakkeella.</t>
    </r>
  </si>
  <si>
    <t>Yhtiö ei ole toimittanut lukuja Fivaan raportointivelvollisuudesta huolimatta.</t>
  </si>
  <si>
    <t>* Sijoitusten tuotot on laskettu käyttäen yhden vuoden (2016) vastuuvelkaa.</t>
  </si>
  <si>
    <t>* Yhtiö on pystynyt toimittaan Fivaan vain maksutuottoa koskevan tiedon.</t>
  </si>
  <si>
    <t>Vuosien 2012–2015 luvut sis. ainoastaan Volvian luvut. Vuoden 2016 luvuissa Volvia ja FOS-toimijat.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</si>
</sst>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i/>
      <sz val="11"/>
      <color theme="0"/>
      <name val="Arial"/>
      <family val="2"/>
    </font>
    <font>
      <i/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0"/>
      <name val="Arial"/>
      <family val="2"/>
    </font>
    <font>
      <sz val="11"/>
      <color rgb="FFB4144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82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DCDDDE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9" fontId="4" fillId="2" borderId="0" xfId="0" applyNumberFormat="1" applyFont="1" applyFill="1"/>
    <xf numFmtId="0" fontId="6" fillId="2" borderId="0" xfId="0" applyFont="1" applyFill="1"/>
    <xf numFmtId="3" fontId="6" fillId="2" borderId="0" xfId="0" applyNumberFormat="1" applyFont="1" applyFill="1"/>
    <xf numFmtId="164" fontId="6" fillId="2" borderId="0" xfId="1" applyNumberFormat="1" applyFont="1" applyFill="1"/>
    <xf numFmtId="9" fontId="6" fillId="2" borderId="0" xfId="1" applyFont="1" applyFill="1"/>
    <xf numFmtId="0" fontId="8" fillId="3" borderId="0" xfId="0" applyFont="1" applyFill="1" applyAlignment="1">
      <alignment horizontal="right"/>
    </xf>
    <xf numFmtId="0" fontId="7" fillId="3" borderId="0" xfId="0" applyFont="1" applyFill="1"/>
    <xf numFmtId="0" fontId="6" fillId="4" borderId="0" xfId="0" applyFont="1" applyFill="1"/>
    <xf numFmtId="3" fontId="6" fillId="4" borderId="0" xfId="0" applyNumberFormat="1" applyFont="1" applyFill="1"/>
    <xf numFmtId="0" fontId="10" fillId="4" borderId="0" xfId="0" applyFont="1" applyFill="1"/>
    <xf numFmtId="3" fontId="11" fillId="4" borderId="0" xfId="0" applyNumberFormat="1" applyFont="1" applyFill="1"/>
    <xf numFmtId="0" fontId="6" fillId="5" borderId="0" xfId="0" applyFont="1" applyFill="1"/>
    <xf numFmtId="3" fontId="6" fillId="5" borderId="0" xfId="0" applyNumberFormat="1" applyFont="1" applyFill="1"/>
    <xf numFmtId="0" fontId="9" fillId="5" borderId="0" xfId="0" applyFont="1" applyFill="1" applyAlignment="1">
      <alignment horizontal="left" vertical="center"/>
    </xf>
    <xf numFmtId="3" fontId="9" fillId="5" borderId="0" xfId="0" applyNumberFormat="1" applyFont="1" applyFill="1"/>
    <xf numFmtId="0" fontId="9" fillId="5" borderId="0" xfId="0" applyFont="1" applyFill="1" applyAlignment="1">
      <alignment horizontal="left"/>
    </xf>
    <xf numFmtId="164" fontId="6" fillId="5" borderId="0" xfId="1" applyNumberFormat="1" applyFont="1" applyFill="1"/>
    <xf numFmtId="0" fontId="14" fillId="2" borderId="0" xfId="0" applyFont="1" applyFill="1"/>
    <xf numFmtId="9" fontId="14" fillId="2" borderId="0" xfId="0" applyNumberFormat="1" applyFont="1" applyFill="1"/>
    <xf numFmtId="0" fontId="15" fillId="2" borderId="0" xfId="0" applyFont="1" applyFill="1"/>
    <xf numFmtId="0" fontId="5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/>
    </xf>
    <xf numFmtId="0" fontId="1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</cellXfs>
  <cellStyles count="2">
    <cellStyle name="Normaali" xfId="0" builtinId="0"/>
    <cellStyle name="Prosentti" xfId="1" builtinId="5"/>
  </cellStyles>
  <dxfs count="0"/>
  <tableStyles count="0" defaultTableStyle="TableStyleMedium2" defaultPivotStyle="PivotStyleLight16"/>
  <colors>
    <mruColors>
      <color rgb="FF7CBE31"/>
      <color rgb="FFFFCD00"/>
      <color rgb="FFFDA100"/>
      <color rgb="FFB41441"/>
      <color rgb="FF7CBE30"/>
      <color rgb="FF003882"/>
      <color rgb="FFA7A9AC"/>
      <color rgb="FFDCDD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/>
              <a:t>Tulos suhteessa maksutuottoihin,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'Suomalaiset yhtiöt Yhteensä'!$B$14</c:f>
              <c:strCache>
                <c:ptCount val="1"/>
                <c:pt idx="0">
                  <c:v>Tulos suhteessa maksutuottoihin %</c:v>
                </c:pt>
              </c:strCache>
            </c:strRef>
          </c:tx>
          <c:spPr>
            <a:ln w="28575" cap="rnd">
              <a:solidFill>
                <a:srgbClr val="00388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882"/>
              </a:solidFill>
              <a:ln w="9525">
                <a:solidFill>
                  <a:srgbClr val="003882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Yhteensä'!$C$14:$G$14</c:f>
              <c:numCache>
                <c:formatCode>0.0\ %</c:formatCode>
                <c:ptCount val="5"/>
                <c:pt idx="0">
                  <c:v>0.41853873233706551</c:v>
                </c:pt>
                <c:pt idx="1">
                  <c:v>0.22087356160259405</c:v>
                </c:pt>
                <c:pt idx="2">
                  <c:v>0.15041960072092822</c:v>
                </c:pt>
                <c:pt idx="3">
                  <c:v>7.0987694903664231E-2</c:v>
                </c:pt>
                <c:pt idx="4">
                  <c:v>0.24380354249758748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'Suomalaiset yhtiöt Yhteensä'!$B$16</c:f>
              <c:strCache>
                <c:ptCount val="1"/>
                <c:pt idx="0">
                  <c:v>keskiarvo</c:v>
                </c:pt>
              </c:strCache>
            </c:strRef>
          </c:tx>
          <c:spPr>
            <a:ln w="28575" cap="rnd">
              <a:solidFill>
                <a:srgbClr val="7CBE3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CBE30"/>
              </a:solidFill>
              <a:ln w="9525">
                <a:solidFill>
                  <a:srgbClr val="7CBE30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Yhteensä'!$C$16:$G$16</c:f>
              <c:numCache>
                <c:formatCode>0%</c:formatCode>
                <c:ptCount val="5"/>
                <c:pt idx="0">
                  <c:v>0.22092462641236787</c:v>
                </c:pt>
                <c:pt idx="1">
                  <c:v>0.22092462641236787</c:v>
                </c:pt>
                <c:pt idx="2">
                  <c:v>0.22092462641236787</c:v>
                </c:pt>
                <c:pt idx="3">
                  <c:v>0.22092462641236787</c:v>
                </c:pt>
                <c:pt idx="4">
                  <c:v>0.22092462641236787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243784"/>
        <c:axId val="323247312"/>
      </c:lineChart>
      <c:catAx>
        <c:axId val="323243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23247312"/>
        <c:crosses val="autoZero"/>
        <c:auto val="1"/>
        <c:lblAlgn val="ctr"/>
        <c:lblOffset val="100"/>
        <c:noMultiLvlLbl val="0"/>
      </c:catAx>
      <c:valAx>
        <c:axId val="32324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23243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Tuloksen osatekijät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'Suomalaiset yhtiöt Yhteensä'!$B$6</c:f>
              <c:strCache>
                <c:ptCount val="1"/>
                <c:pt idx="0">
                  <c:v>Korvauskulut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Yhteensä'!$C$6:$G$6</c:f>
              <c:numCache>
                <c:formatCode>#,##0</c:formatCode>
                <c:ptCount val="5"/>
                <c:pt idx="0">
                  <c:v>-513847.06265327014</c:v>
                </c:pt>
                <c:pt idx="1">
                  <c:v>-552395.65316640993</c:v>
                </c:pt>
                <c:pt idx="2">
                  <c:v>-638213.63679559436</c:v>
                </c:pt>
                <c:pt idx="3">
                  <c:v>-676123.70448746206</c:v>
                </c:pt>
                <c:pt idx="4">
                  <c:v>-567723.43205061927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'Suomalaiset yhtiöt Yhteensä'!$B$7</c:f>
              <c:strCache>
                <c:ptCount val="1"/>
                <c:pt idx="0">
                  <c:v>Liikekulut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Yhteensä'!$C$7:$G$7</c:f>
              <c:numCache>
                <c:formatCode>#,##0</c:formatCode>
                <c:ptCount val="5"/>
                <c:pt idx="0">
                  <c:v>-163703.5810985259</c:v>
                </c:pt>
                <c:pt idx="1">
                  <c:v>-158967.61798742934</c:v>
                </c:pt>
                <c:pt idx="2">
                  <c:v>-176717.54899411529</c:v>
                </c:pt>
                <c:pt idx="3">
                  <c:v>-170689.25153227727</c:v>
                </c:pt>
                <c:pt idx="4">
                  <c:v>-181388.11571056119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'Suomalaiset yhtiöt Yhteensä'!$B$8</c:f>
              <c:strCache>
                <c:ptCount val="1"/>
                <c:pt idx="0">
                  <c:v>Sijoitusten tuotot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Yhteensä'!$C$8:$G$8</c:f>
              <c:numCache>
                <c:formatCode>#,##0</c:formatCode>
                <c:ptCount val="5"/>
                <c:pt idx="0">
                  <c:v>251118.54970305183</c:v>
                </c:pt>
                <c:pt idx="1">
                  <c:v>110313.7364325955</c:v>
                </c:pt>
                <c:pt idx="2">
                  <c:v>142229.83037819981</c:v>
                </c:pt>
                <c:pt idx="3">
                  <c:v>93180.658149342315</c:v>
                </c:pt>
                <c:pt idx="4">
                  <c:v>136892.29422455453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279576"/>
        <c:axId val="634281144"/>
      </c:lineChart>
      <c:catAx>
        <c:axId val="634279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34281144"/>
        <c:crosses val="autoZero"/>
        <c:auto val="1"/>
        <c:lblAlgn val="ctr"/>
        <c:lblOffset val="100"/>
        <c:noMultiLvlLbl val="0"/>
      </c:catAx>
      <c:valAx>
        <c:axId val="634281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34279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Maksutuotot (tEUR)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'Suomalaiset yhtiöt Yhteensä'!$B$5</c:f>
              <c:strCache>
                <c:ptCount val="1"/>
                <c:pt idx="0">
                  <c:v>Maksutuotot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Yhteensä'!$C$5:$G$5</c:f>
              <c:numCache>
                <c:formatCode>#,##0</c:formatCode>
                <c:ptCount val="5"/>
                <c:pt idx="0">
                  <c:v>733380.0508548083</c:v>
                </c:pt>
                <c:pt idx="1">
                  <c:v>771440.30172759818</c:v>
                </c:pt>
                <c:pt idx="2">
                  <c:v>791804.23180942482</c:v>
                </c:pt>
                <c:pt idx="3">
                  <c:v>811218.85440715193</c:v>
                </c:pt>
                <c:pt idx="4">
                  <c:v>809603.44030000002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280752"/>
        <c:axId val="634280360"/>
      </c:lineChart>
      <c:catAx>
        <c:axId val="634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34280360"/>
        <c:crosses val="autoZero"/>
        <c:auto val="1"/>
        <c:lblAlgn val="ctr"/>
        <c:lblOffset val="100"/>
        <c:noMultiLvlLbl val="0"/>
      </c:catAx>
      <c:valAx>
        <c:axId val="634280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3428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Toteutunut tulos (tEUR)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'Suomalaiset yhtiöt Yhteensä'!$B$12</c:f>
              <c:strCache>
                <c:ptCount val="1"/>
                <c:pt idx="0">
                  <c:v>TOTEUTUNUT TULOS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Yhteensä'!$C$12:$G$12</c:f>
              <c:numCache>
                <c:formatCode>#,##0</c:formatCode>
                <c:ptCount val="5"/>
                <c:pt idx="0">
                  <c:v>306947.95680606412</c:v>
                </c:pt>
                <c:pt idx="1">
                  <c:v>170390.76700635441</c:v>
                </c:pt>
                <c:pt idx="2">
                  <c:v>119102.87639791498</c:v>
                </c:pt>
                <c:pt idx="3">
                  <c:v>57586.556536754913</c:v>
                </c:pt>
                <c:pt idx="4">
                  <c:v>197384.18676337408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278400"/>
        <c:axId val="634278792"/>
      </c:lineChart>
      <c:catAx>
        <c:axId val="63427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34278792"/>
        <c:crosses val="autoZero"/>
        <c:auto val="1"/>
        <c:lblAlgn val="ctr"/>
        <c:lblOffset val="100"/>
        <c:noMultiLvlLbl val="0"/>
      </c:catAx>
      <c:valAx>
        <c:axId val="63427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3427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/>
              <a:t>Tulos suhteessa maksutuottoihin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'Suomalaiset yhtiöt Yhteensä'!$B$14</c:f>
              <c:strCache>
                <c:ptCount val="1"/>
                <c:pt idx="0">
                  <c:v>Tulos suhteessa maksutuottoihin %</c:v>
                </c:pt>
              </c:strCache>
            </c:strRef>
          </c:tx>
          <c:spPr>
            <a:ln w="28575" cap="rnd">
              <a:solidFill>
                <a:srgbClr val="00388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882"/>
              </a:solidFill>
              <a:ln w="9525">
                <a:solidFill>
                  <a:srgbClr val="003882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Yhteensä'!$C$14:$G$14</c:f>
              <c:numCache>
                <c:formatCode>0.0\ %</c:formatCode>
                <c:ptCount val="5"/>
                <c:pt idx="0">
                  <c:v>0.41853873233706551</c:v>
                </c:pt>
                <c:pt idx="1">
                  <c:v>0.22087356160259405</c:v>
                </c:pt>
                <c:pt idx="2">
                  <c:v>0.15041960072092822</c:v>
                </c:pt>
                <c:pt idx="3">
                  <c:v>7.0987694903664231E-2</c:v>
                </c:pt>
                <c:pt idx="4">
                  <c:v>0.24380354249758748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'Suomalaiset yhtiöt Yhteensä'!$B$16</c:f>
              <c:strCache>
                <c:ptCount val="1"/>
                <c:pt idx="0">
                  <c:v>keskiarvo</c:v>
                </c:pt>
              </c:strCache>
            </c:strRef>
          </c:tx>
          <c:spPr>
            <a:ln w="28575" cap="rnd">
              <a:solidFill>
                <a:srgbClr val="7CBE3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CBE30"/>
              </a:solidFill>
              <a:ln w="9525">
                <a:solidFill>
                  <a:srgbClr val="7CBE30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Yhteensä'!$C$16:$G$16</c:f>
              <c:numCache>
                <c:formatCode>0%</c:formatCode>
                <c:ptCount val="5"/>
                <c:pt idx="0">
                  <c:v>0.22092462641236787</c:v>
                </c:pt>
                <c:pt idx="1">
                  <c:v>0.22092462641236787</c:v>
                </c:pt>
                <c:pt idx="2">
                  <c:v>0.22092462641236787</c:v>
                </c:pt>
                <c:pt idx="3">
                  <c:v>0.22092462641236787</c:v>
                </c:pt>
                <c:pt idx="4">
                  <c:v>0.22092462641236787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281536"/>
        <c:axId val="634250104"/>
      </c:lineChart>
      <c:catAx>
        <c:axId val="6342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4250104"/>
        <c:crosses val="autoZero"/>
        <c:auto val="1"/>
        <c:lblAlgn val="ctr"/>
        <c:lblOffset val="100"/>
        <c:noMultiLvlLbl val="0"/>
      </c:catAx>
      <c:valAx>
        <c:axId val="634250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42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/>
              <a:t>Tuloksen osatekijät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'Suomalaiset yhtiöt Yhteensä'!$B$6</c:f>
              <c:strCache>
                <c:ptCount val="1"/>
                <c:pt idx="0">
                  <c:v>Korvauskulut </c:v>
                </c:pt>
              </c:strCache>
            </c:strRef>
          </c:tx>
          <c:spPr>
            <a:ln w="28575" cap="rnd">
              <a:solidFill>
                <a:srgbClr val="00388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882"/>
              </a:solidFill>
              <a:ln w="9525">
                <a:solidFill>
                  <a:srgbClr val="003882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Yhteensä'!$C$6:$G$6</c:f>
              <c:numCache>
                <c:formatCode>#,##0</c:formatCode>
                <c:ptCount val="5"/>
                <c:pt idx="0">
                  <c:v>-513847.06265327014</c:v>
                </c:pt>
                <c:pt idx="1">
                  <c:v>-552395.65316640993</c:v>
                </c:pt>
                <c:pt idx="2">
                  <c:v>-638213.63679559436</c:v>
                </c:pt>
                <c:pt idx="3">
                  <c:v>-676123.70448746206</c:v>
                </c:pt>
                <c:pt idx="4">
                  <c:v>-567723.43205061927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'Suomalaiset yhtiöt Yhteensä'!$B$7</c:f>
              <c:strCache>
                <c:ptCount val="1"/>
                <c:pt idx="0">
                  <c:v>Liikekulut </c:v>
                </c:pt>
              </c:strCache>
            </c:strRef>
          </c:tx>
          <c:spPr>
            <a:ln w="28575" cap="rnd">
              <a:solidFill>
                <a:srgbClr val="7CBE3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CBE30"/>
              </a:solidFill>
              <a:ln w="9525">
                <a:solidFill>
                  <a:srgbClr val="7CBE30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Yhteensä'!$C$7:$G$7</c:f>
              <c:numCache>
                <c:formatCode>#,##0</c:formatCode>
                <c:ptCount val="5"/>
                <c:pt idx="0">
                  <c:v>-163703.5810985259</c:v>
                </c:pt>
                <c:pt idx="1">
                  <c:v>-158967.61798742934</c:v>
                </c:pt>
                <c:pt idx="2">
                  <c:v>-176717.54899411529</c:v>
                </c:pt>
                <c:pt idx="3">
                  <c:v>-170689.25153227727</c:v>
                </c:pt>
                <c:pt idx="4">
                  <c:v>-181388.11571056119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'Suomalaiset yhtiöt Yhteensä'!$B$8</c:f>
              <c:strCache>
                <c:ptCount val="1"/>
                <c:pt idx="0">
                  <c:v>Sijoitusten tuotot</c:v>
                </c:pt>
              </c:strCache>
            </c:strRef>
          </c:tx>
          <c:spPr>
            <a:ln w="28575" cap="rnd">
              <a:solidFill>
                <a:srgbClr val="B4144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41441"/>
              </a:solidFill>
              <a:ln w="9525">
                <a:solidFill>
                  <a:srgbClr val="B41441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Yhteensä'!$C$8:$G$8</c:f>
              <c:numCache>
                <c:formatCode>#,##0</c:formatCode>
                <c:ptCount val="5"/>
                <c:pt idx="0">
                  <c:v>251118.54970305183</c:v>
                </c:pt>
                <c:pt idx="1">
                  <c:v>110313.7364325955</c:v>
                </c:pt>
                <c:pt idx="2">
                  <c:v>142229.83037819981</c:v>
                </c:pt>
                <c:pt idx="3">
                  <c:v>93180.658149342315</c:v>
                </c:pt>
                <c:pt idx="4">
                  <c:v>136892.29422455453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252064"/>
        <c:axId val="634250496"/>
      </c:lineChart>
      <c:catAx>
        <c:axId val="63425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4250496"/>
        <c:crosses val="autoZero"/>
        <c:auto val="1"/>
        <c:lblAlgn val="ctr"/>
        <c:lblOffset val="100"/>
        <c:noMultiLvlLbl val="0"/>
      </c:catAx>
      <c:valAx>
        <c:axId val="63425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425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Maksutuotot (tEUR)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'Suomalaiset yhtiöt Yhteensä'!$B$5</c:f>
              <c:strCache>
                <c:ptCount val="1"/>
                <c:pt idx="0">
                  <c:v>Maksutuotot </c:v>
                </c:pt>
              </c:strCache>
            </c:strRef>
          </c:tx>
          <c:spPr>
            <a:ln w="28575" cap="rnd">
              <a:solidFill>
                <a:srgbClr val="00388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882"/>
              </a:solidFill>
              <a:ln w="9525">
                <a:solidFill>
                  <a:srgbClr val="003882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Yhteensä'!$C$5:$G$5</c:f>
              <c:numCache>
                <c:formatCode>#,##0</c:formatCode>
                <c:ptCount val="5"/>
                <c:pt idx="0">
                  <c:v>733380.0508548083</c:v>
                </c:pt>
                <c:pt idx="1">
                  <c:v>771440.30172759818</c:v>
                </c:pt>
                <c:pt idx="2">
                  <c:v>791804.23180942482</c:v>
                </c:pt>
                <c:pt idx="3">
                  <c:v>811218.85440715193</c:v>
                </c:pt>
                <c:pt idx="4">
                  <c:v>809603.44030000002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251280"/>
        <c:axId val="634251672"/>
      </c:lineChart>
      <c:catAx>
        <c:axId val="63425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4251672"/>
        <c:crosses val="autoZero"/>
        <c:auto val="1"/>
        <c:lblAlgn val="ctr"/>
        <c:lblOffset val="100"/>
        <c:noMultiLvlLbl val="0"/>
      </c:catAx>
      <c:valAx>
        <c:axId val="634251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425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/>
              <a:t>Toteutunut tulos (tEUR)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'Suomalaiset yhtiöt Yhteensä'!$B$12</c:f>
              <c:strCache>
                <c:ptCount val="1"/>
                <c:pt idx="0">
                  <c:v>TOTEUTUNUT TULOS</c:v>
                </c:pt>
              </c:strCache>
            </c:strRef>
          </c:tx>
          <c:spPr>
            <a:ln w="28575" cap="rnd">
              <a:solidFill>
                <a:srgbClr val="00388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882"/>
              </a:solidFill>
              <a:ln w="9525">
                <a:solidFill>
                  <a:srgbClr val="003882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Yhteensä'!$C$12:$G$12</c:f>
              <c:numCache>
                <c:formatCode>#,##0</c:formatCode>
                <c:ptCount val="5"/>
                <c:pt idx="0">
                  <c:v>306947.95680606412</c:v>
                </c:pt>
                <c:pt idx="1">
                  <c:v>170390.76700635441</c:v>
                </c:pt>
                <c:pt idx="2">
                  <c:v>119102.87639791498</c:v>
                </c:pt>
                <c:pt idx="3">
                  <c:v>57586.556536754913</c:v>
                </c:pt>
                <c:pt idx="4">
                  <c:v>197384.18676337408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255592"/>
        <c:axId val="634255984"/>
      </c:lineChart>
      <c:catAx>
        <c:axId val="63425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4255984"/>
        <c:crosses val="autoZero"/>
        <c:auto val="1"/>
        <c:lblAlgn val="ctr"/>
        <c:lblOffset val="100"/>
        <c:noMultiLvlLbl val="0"/>
      </c:catAx>
      <c:valAx>
        <c:axId val="63425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4255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/>
              <a:t>Tulos suhteessa maksutuottoihin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'Suomalaiset yhtiöt Yhteensä'!$B$14</c:f>
              <c:strCache>
                <c:ptCount val="1"/>
                <c:pt idx="0">
                  <c:v>Tulos suhteessa maksutuottoihin %</c:v>
                </c:pt>
              </c:strCache>
            </c:strRef>
          </c:tx>
          <c:spPr>
            <a:ln w="28575" cap="rnd">
              <a:solidFill>
                <a:srgbClr val="00388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882"/>
              </a:solidFill>
              <a:ln w="9525">
                <a:solidFill>
                  <a:srgbClr val="003882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Yhteensä'!$C$14:$G$14</c:f>
              <c:numCache>
                <c:formatCode>0.0\ %</c:formatCode>
                <c:ptCount val="5"/>
                <c:pt idx="0">
                  <c:v>0.41853873233706551</c:v>
                </c:pt>
                <c:pt idx="1">
                  <c:v>0.22087356160259405</c:v>
                </c:pt>
                <c:pt idx="2">
                  <c:v>0.15041960072092822</c:v>
                </c:pt>
                <c:pt idx="3">
                  <c:v>7.0987694903664231E-2</c:v>
                </c:pt>
                <c:pt idx="4">
                  <c:v>0.24380354249758748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'Suomalaiset yhtiöt Yhteensä'!$B$16</c:f>
              <c:strCache>
                <c:ptCount val="1"/>
                <c:pt idx="0">
                  <c:v>keskiarvo</c:v>
                </c:pt>
              </c:strCache>
            </c:strRef>
          </c:tx>
          <c:spPr>
            <a:ln w="28575" cap="rnd">
              <a:solidFill>
                <a:srgbClr val="7CBE3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CBE30"/>
              </a:solidFill>
              <a:ln w="9525">
                <a:solidFill>
                  <a:srgbClr val="7CBE30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Yhteensä'!$C$16:$G$16</c:f>
              <c:numCache>
                <c:formatCode>0%</c:formatCode>
                <c:ptCount val="5"/>
                <c:pt idx="0">
                  <c:v>0.22092462641236787</c:v>
                </c:pt>
                <c:pt idx="1">
                  <c:v>0.22092462641236787</c:v>
                </c:pt>
                <c:pt idx="2">
                  <c:v>0.22092462641236787</c:v>
                </c:pt>
                <c:pt idx="3">
                  <c:v>0.22092462641236787</c:v>
                </c:pt>
                <c:pt idx="4">
                  <c:v>0.22092462641236787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255200"/>
        <c:axId val="634253632"/>
      </c:lineChart>
      <c:catAx>
        <c:axId val="6342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4253632"/>
        <c:crosses val="autoZero"/>
        <c:auto val="1"/>
        <c:lblAlgn val="ctr"/>
        <c:lblOffset val="100"/>
        <c:noMultiLvlLbl val="0"/>
      </c:catAx>
      <c:valAx>
        <c:axId val="63425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42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/>
              <a:t>Tuloksen osatekijät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'Suomalaiset yhtiöt Yhteensä'!$B$6</c:f>
              <c:strCache>
                <c:ptCount val="1"/>
                <c:pt idx="0">
                  <c:v>Korvauskulut </c:v>
                </c:pt>
              </c:strCache>
            </c:strRef>
          </c:tx>
          <c:spPr>
            <a:ln w="28575" cap="rnd">
              <a:solidFill>
                <a:srgbClr val="00388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882"/>
              </a:solidFill>
              <a:ln w="9525">
                <a:solidFill>
                  <a:srgbClr val="003882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Yhteensä'!$C$6:$G$6</c:f>
              <c:numCache>
                <c:formatCode>#,##0</c:formatCode>
                <c:ptCount val="5"/>
                <c:pt idx="0">
                  <c:v>-513847.06265327014</c:v>
                </c:pt>
                <c:pt idx="1">
                  <c:v>-552395.65316640993</c:v>
                </c:pt>
                <c:pt idx="2">
                  <c:v>-638213.63679559436</c:v>
                </c:pt>
                <c:pt idx="3">
                  <c:v>-676123.70448746206</c:v>
                </c:pt>
                <c:pt idx="4">
                  <c:v>-567723.43205061927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'Suomalaiset yhtiöt Yhteensä'!$B$7</c:f>
              <c:strCache>
                <c:ptCount val="1"/>
                <c:pt idx="0">
                  <c:v>Liikekulut </c:v>
                </c:pt>
              </c:strCache>
            </c:strRef>
          </c:tx>
          <c:spPr>
            <a:ln w="28575" cap="rnd">
              <a:solidFill>
                <a:srgbClr val="7CBE3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CBE30"/>
              </a:solidFill>
              <a:ln w="9525">
                <a:solidFill>
                  <a:srgbClr val="7CBE30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Yhteensä'!$C$7:$G$7</c:f>
              <c:numCache>
                <c:formatCode>#,##0</c:formatCode>
                <c:ptCount val="5"/>
                <c:pt idx="0">
                  <c:v>-163703.5810985259</c:v>
                </c:pt>
                <c:pt idx="1">
                  <c:v>-158967.61798742934</c:v>
                </c:pt>
                <c:pt idx="2">
                  <c:v>-176717.54899411529</c:v>
                </c:pt>
                <c:pt idx="3">
                  <c:v>-170689.25153227727</c:v>
                </c:pt>
                <c:pt idx="4">
                  <c:v>-181388.11571056119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'Suomalaiset yhtiöt Yhteensä'!$B$8</c:f>
              <c:strCache>
                <c:ptCount val="1"/>
                <c:pt idx="0">
                  <c:v>Sijoitusten tuotot</c:v>
                </c:pt>
              </c:strCache>
            </c:strRef>
          </c:tx>
          <c:spPr>
            <a:ln w="28575" cap="rnd">
              <a:solidFill>
                <a:srgbClr val="B4144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41441"/>
              </a:solidFill>
              <a:ln w="9525">
                <a:solidFill>
                  <a:srgbClr val="B41441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Yhteensä'!$C$8:$G$8</c:f>
              <c:numCache>
                <c:formatCode>#,##0</c:formatCode>
                <c:ptCount val="5"/>
                <c:pt idx="0">
                  <c:v>251118.54970305183</c:v>
                </c:pt>
                <c:pt idx="1">
                  <c:v>110313.7364325955</c:v>
                </c:pt>
                <c:pt idx="2">
                  <c:v>142229.83037819981</c:v>
                </c:pt>
                <c:pt idx="3">
                  <c:v>93180.658149342315</c:v>
                </c:pt>
                <c:pt idx="4">
                  <c:v>136892.29422455453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256768"/>
        <c:axId val="634253240"/>
      </c:lineChart>
      <c:catAx>
        <c:axId val="63425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4253240"/>
        <c:crosses val="autoZero"/>
        <c:auto val="1"/>
        <c:lblAlgn val="ctr"/>
        <c:lblOffset val="100"/>
        <c:noMultiLvlLbl val="0"/>
      </c:catAx>
      <c:valAx>
        <c:axId val="63425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425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Maksutuotot (tEUR)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'Suomalaiset yhtiöt Yhteensä'!$B$5</c:f>
              <c:strCache>
                <c:ptCount val="1"/>
                <c:pt idx="0">
                  <c:v>Maksutuotot </c:v>
                </c:pt>
              </c:strCache>
            </c:strRef>
          </c:tx>
          <c:spPr>
            <a:ln w="28575" cap="rnd">
              <a:solidFill>
                <a:srgbClr val="00388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882"/>
              </a:solidFill>
              <a:ln w="9525">
                <a:solidFill>
                  <a:srgbClr val="003882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Yhteensä'!$C$5:$G$5</c:f>
              <c:numCache>
                <c:formatCode>#,##0</c:formatCode>
                <c:ptCount val="5"/>
                <c:pt idx="0">
                  <c:v>733380.0508548083</c:v>
                </c:pt>
                <c:pt idx="1">
                  <c:v>771440.30172759818</c:v>
                </c:pt>
                <c:pt idx="2">
                  <c:v>791804.23180942482</c:v>
                </c:pt>
                <c:pt idx="3">
                  <c:v>811218.85440715193</c:v>
                </c:pt>
                <c:pt idx="4">
                  <c:v>809603.44030000002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254416"/>
        <c:axId val="634249320"/>
      </c:lineChart>
      <c:catAx>
        <c:axId val="63425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4249320"/>
        <c:crosses val="autoZero"/>
        <c:auto val="1"/>
        <c:lblAlgn val="ctr"/>
        <c:lblOffset val="100"/>
        <c:noMultiLvlLbl val="0"/>
      </c:catAx>
      <c:valAx>
        <c:axId val="634249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4254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/>
              <a:t>Tuloksen osatekijät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'Suomalaiset yhtiöt Yhteensä'!$B$6</c:f>
              <c:strCache>
                <c:ptCount val="1"/>
                <c:pt idx="0">
                  <c:v>Korvauskulut </c:v>
                </c:pt>
              </c:strCache>
            </c:strRef>
          </c:tx>
          <c:spPr>
            <a:ln w="28575" cap="rnd">
              <a:solidFill>
                <a:srgbClr val="00388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882"/>
              </a:solidFill>
              <a:ln w="9525">
                <a:solidFill>
                  <a:srgbClr val="003882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Yhteensä'!$C$6:$G$6</c:f>
              <c:numCache>
                <c:formatCode>#,##0</c:formatCode>
                <c:ptCount val="5"/>
                <c:pt idx="0">
                  <c:v>-513847.06265327014</c:v>
                </c:pt>
                <c:pt idx="1">
                  <c:v>-552395.65316640993</c:v>
                </c:pt>
                <c:pt idx="2">
                  <c:v>-638213.63679559436</c:v>
                </c:pt>
                <c:pt idx="3">
                  <c:v>-676123.70448746206</c:v>
                </c:pt>
                <c:pt idx="4">
                  <c:v>-567723.43205061927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'Suomalaiset yhtiöt Yhteensä'!$B$7</c:f>
              <c:strCache>
                <c:ptCount val="1"/>
                <c:pt idx="0">
                  <c:v>Liikekulut </c:v>
                </c:pt>
              </c:strCache>
            </c:strRef>
          </c:tx>
          <c:spPr>
            <a:ln w="28575" cap="rnd">
              <a:solidFill>
                <a:srgbClr val="7CBE3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CBE30"/>
              </a:solidFill>
              <a:ln w="9525">
                <a:solidFill>
                  <a:srgbClr val="7CBE30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Yhteensä'!$C$7:$G$7</c:f>
              <c:numCache>
                <c:formatCode>#,##0</c:formatCode>
                <c:ptCount val="5"/>
                <c:pt idx="0">
                  <c:v>-163703.5810985259</c:v>
                </c:pt>
                <c:pt idx="1">
                  <c:v>-158967.61798742934</c:v>
                </c:pt>
                <c:pt idx="2">
                  <c:v>-176717.54899411529</c:v>
                </c:pt>
                <c:pt idx="3">
                  <c:v>-170689.25153227727</c:v>
                </c:pt>
                <c:pt idx="4">
                  <c:v>-181388.11571056119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'Suomalaiset yhtiöt Yhteensä'!$B$8</c:f>
              <c:strCache>
                <c:ptCount val="1"/>
                <c:pt idx="0">
                  <c:v>Sijoitusten tuotot</c:v>
                </c:pt>
              </c:strCache>
            </c:strRef>
          </c:tx>
          <c:spPr>
            <a:ln w="28575" cap="rnd">
              <a:solidFill>
                <a:srgbClr val="B4144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41441"/>
              </a:solidFill>
              <a:ln w="9525">
                <a:solidFill>
                  <a:srgbClr val="B41441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Yhteensä'!$C$8:$G$8</c:f>
              <c:numCache>
                <c:formatCode>#,##0</c:formatCode>
                <c:ptCount val="5"/>
                <c:pt idx="0">
                  <c:v>251118.54970305183</c:v>
                </c:pt>
                <c:pt idx="1">
                  <c:v>110313.7364325955</c:v>
                </c:pt>
                <c:pt idx="2">
                  <c:v>142229.83037819981</c:v>
                </c:pt>
                <c:pt idx="3">
                  <c:v>93180.658149342315</c:v>
                </c:pt>
                <c:pt idx="4">
                  <c:v>136892.29422455453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643640"/>
        <c:axId val="402642464"/>
      </c:lineChart>
      <c:catAx>
        <c:axId val="402643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02642464"/>
        <c:crosses val="autoZero"/>
        <c:auto val="1"/>
        <c:lblAlgn val="ctr"/>
        <c:lblOffset val="100"/>
        <c:noMultiLvlLbl val="0"/>
      </c:catAx>
      <c:valAx>
        <c:axId val="40264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02643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/>
              <a:t>Toteutunut tulos (tEUR)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'Suomalaiset yhtiöt Yhteensä'!$B$12</c:f>
              <c:strCache>
                <c:ptCount val="1"/>
                <c:pt idx="0">
                  <c:v>TOTEUTUNUT TULOS</c:v>
                </c:pt>
              </c:strCache>
            </c:strRef>
          </c:tx>
          <c:spPr>
            <a:ln w="28575" cap="rnd">
              <a:solidFill>
                <a:srgbClr val="00388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882"/>
              </a:solidFill>
              <a:ln w="9525">
                <a:solidFill>
                  <a:srgbClr val="003882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Yhteensä'!$C$12:$G$12</c:f>
              <c:numCache>
                <c:formatCode>#,##0</c:formatCode>
                <c:ptCount val="5"/>
                <c:pt idx="0">
                  <c:v>306947.95680606412</c:v>
                </c:pt>
                <c:pt idx="1">
                  <c:v>170390.76700635441</c:v>
                </c:pt>
                <c:pt idx="2">
                  <c:v>119102.87639791498</c:v>
                </c:pt>
                <c:pt idx="3">
                  <c:v>57586.556536754913</c:v>
                </c:pt>
                <c:pt idx="4">
                  <c:v>197384.18676337408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073096"/>
        <c:axId val="641075448"/>
      </c:lineChart>
      <c:catAx>
        <c:axId val="64107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41075448"/>
        <c:crosses val="autoZero"/>
        <c:auto val="1"/>
        <c:lblAlgn val="ctr"/>
        <c:lblOffset val="100"/>
        <c:noMultiLvlLbl val="0"/>
      </c:catAx>
      <c:valAx>
        <c:axId val="641075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41073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Maksutuotot (tEUR)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'Suomalaiset yhtiöt Yhteensä'!$B$5</c:f>
              <c:strCache>
                <c:ptCount val="1"/>
                <c:pt idx="0">
                  <c:v>Maksutuotot </c:v>
                </c:pt>
              </c:strCache>
            </c:strRef>
          </c:tx>
          <c:spPr>
            <a:ln w="28575" cap="rnd">
              <a:solidFill>
                <a:srgbClr val="00388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882"/>
              </a:solidFill>
              <a:ln w="9525">
                <a:solidFill>
                  <a:srgbClr val="003882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Yhteensä'!$C$5:$G$5</c:f>
              <c:numCache>
                <c:formatCode>#,##0</c:formatCode>
                <c:ptCount val="5"/>
                <c:pt idx="0">
                  <c:v>733380.0508548083</c:v>
                </c:pt>
                <c:pt idx="1">
                  <c:v>771440.30172759818</c:v>
                </c:pt>
                <c:pt idx="2">
                  <c:v>791804.23180942482</c:v>
                </c:pt>
                <c:pt idx="3">
                  <c:v>811218.85440715193</c:v>
                </c:pt>
                <c:pt idx="4">
                  <c:v>809603.44030000002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640504"/>
        <c:axId val="402644032"/>
      </c:lineChart>
      <c:catAx>
        <c:axId val="40264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02644032"/>
        <c:crosses val="autoZero"/>
        <c:auto val="1"/>
        <c:lblAlgn val="ctr"/>
        <c:lblOffset val="100"/>
        <c:noMultiLvlLbl val="0"/>
      </c:catAx>
      <c:valAx>
        <c:axId val="40264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02640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/>
              <a:t>Toteutunut tulos (tEUR)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'Suomalaiset yhtiöt Yhteensä'!$B$12</c:f>
              <c:strCache>
                <c:ptCount val="1"/>
                <c:pt idx="0">
                  <c:v>TOTEUTUNUT TULOS</c:v>
                </c:pt>
              </c:strCache>
            </c:strRef>
          </c:tx>
          <c:spPr>
            <a:ln w="28575" cap="rnd">
              <a:solidFill>
                <a:srgbClr val="00388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882"/>
              </a:solidFill>
              <a:ln w="9525">
                <a:solidFill>
                  <a:srgbClr val="003882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Yhteensä'!$C$12:$G$12</c:f>
              <c:numCache>
                <c:formatCode>#,##0</c:formatCode>
                <c:ptCount val="5"/>
                <c:pt idx="0">
                  <c:v>306947.95680606412</c:v>
                </c:pt>
                <c:pt idx="1">
                  <c:v>170390.76700635441</c:v>
                </c:pt>
                <c:pt idx="2">
                  <c:v>119102.87639791498</c:v>
                </c:pt>
                <c:pt idx="3">
                  <c:v>57586.556536754913</c:v>
                </c:pt>
                <c:pt idx="4">
                  <c:v>197384.18676337408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577384"/>
        <c:axId val="357577776"/>
      </c:lineChart>
      <c:catAx>
        <c:axId val="35757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7577776"/>
        <c:crosses val="autoZero"/>
        <c:auto val="1"/>
        <c:lblAlgn val="ctr"/>
        <c:lblOffset val="100"/>
        <c:noMultiLvlLbl val="0"/>
      </c:catAx>
      <c:valAx>
        <c:axId val="35757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7577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/>
              <a:t>Tulos suhteessa maksutuottoihin,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'Suomalaiset yhtiöt Yhteensä'!$B$14</c:f>
              <c:strCache>
                <c:ptCount val="1"/>
                <c:pt idx="0">
                  <c:v>Tulos suhteessa maksutuottoihin %</c:v>
                </c:pt>
              </c:strCache>
            </c:strRef>
          </c:tx>
          <c:spPr>
            <a:ln w="28575" cap="rnd">
              <a:solidFill>
                <a:srgbClr val="00388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882"/>
              </a:solidFill>
              <a:ln w="9525">
                <a:solidFill>
                  <a:srgbClr val="003882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Yhteensä'!$C$14:$G$14</c:f>
              <c:numCache>
                <c:formatCode>0.0\ %</c:formatCode>
                <c:ptCount val="5"/>
                <c:pt idx="0">
                  <c:v>0.41853873233706551</c:v>
                </c:pt>
                <c:pt idx="1">
                  <c:v>0.22087356160259405</c:v>
                </c:pt>
                <c:pt idx="2">
                  <c:v>0.15041960072092822</c:v>
                </c:pt>
                <c:pt idx="3">
                  <c:v>7.0987694903664231E-2</c:v>
                </c:pt>
                <c:pt idx="4">
                  <c:v>0.24380354249758748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'Suomalaiset yhtiöt Yhteensä'!$B$16</c:f>
              <c:strCache>
                <c:ptCount val="1"/>
                <c:pt idx="0">
                  <c:v>keskiarvo</c:v>
                </c:pt>
              </c:strCache>
            </c:strRef>
          </c:tx>
          <c:spPr>
            <a:ln w="28575" cap="rnd">
              <a:solidFill>
                <a:srgbClr val="7CBE3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CBE30"/>
              </a:solidFill>
              <a:ln w="9525">
                <a:solidFill>
                  <a:srgbClr val="7CBE30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Yhteensä'!$C$16:$G$16</c:f>
              <c:numCache>
                <c:formatCode>0%</c:formatCode>
                <c:ptCount val="5"/>
                <c:pt idx="0">
                  <c:v>0.22092462641236787</c:v>
                </c:pt>
                <c:pt idx="1">
                  <c:v>0.22092462641236787</c:v>
                </c:pt>
                <c:pt idx="2">
                  <c:v>0.22092462641236787</c:v>
                </c:pt>
                <c:pt idx="3">
                  <c:v>0.22092462641236787</c:v>
                </c:pt>
                <c:pt idx="4">
                  <c:v>0.22092462641236787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168112"/>
        <c:axId val="631170856"/>
      </c:lineChart>
      <c:catAx>
        <c:axId val="63116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1170856"/>
        <c:crosses val="autoZero"/>
        <c:auto val="1"/>
        <c:lblAlgn val="ctr"/>
        <c:lblOffset val="100"/>
        <c:noMultiLvlLbl val="0"/>
      </c:catAx>
      <c:valAx>
        <c:axId val="631170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116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/>
              <a:t>Tuloksen osatekijät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'Suomalaiset yhtiöt Yhteensä'!$B$6</c:f>
              <c:strCache>
                <c:ptCount val="1"/>
                <c:pt idx="0">
                  <c:v>Korvauskulut </c:v>
                </c:pt>
              </c:strCache>
            </c:strRef>
          </c:tx>
          <c:spPr>
            <a:ln w="28575" cap="rnd">
              <a:solidFill>
                <a:srgbClr val="00388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882"/>
              </a:solidFill>
              <a:ln w="9525">
                <a:solidFill>
                  <a:srgbClr val="003882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Yhteensä'!$C$6:$G$6</c:f>
              <c:numCache>
                <c:formatCode>#,##0</c:formatCode>
                <c:ptCount val="5"/>
                <c:pt idx="0">
                  <c:v>-513847.06265327014</c:v>
                </c:pt>
                <c:pt idx="1">
                  <c:v>-552395.65316640993</c:v>
                </c:pt>
                <c:pt idx="2">
                  <c:v>-638213.63679559436</c:v>
                </c:pt>
                <c:pt idx="3">
                  <c:v>-676123.70448746206</c:v>
                </c:pt>
                <c:pt idx="4">
                  <c:v>-567723.43205061927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'Suomalaiset yhtiöt Yhteensä'!$B$7</c:f>
              <c:strCache>
                <c:ptCount val="1"/>
                <c:pt idx="0">
                  <c:v>Liikekulut </c:v>
                </c:pt>
              </c:strCache>
            </c:strRef>
          </c:tx>
          <c:spPr>
            <a:ln w="28575" cap="rnd">
              <a:solidFill>
                <a:srgbClr val="7CBE3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CBE30"/>
              </a:solidFill>
              <a:ln w="9525">
                <a:solidFill>
                  <a:srgbClr val="7CBE30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Yhteensä'!$C$7:$G$7</c:f>
              <c:numCache>
                <c:formatCode>#,##0</c:formatCode>
                <c:ptCount val="5"/>
                <c:pt idx="0">
                  <c:v>-163703.5810985259</c:v>
                </c:pt>
                <c:pt idx="1">
                  <c:v>-158967.61798742934</c:v>
                </c:pt>
                <c:pt idx="2">
                  <c:v>-176717.54899411529</c:v>
                </c:pt>
                <c:pt idx="3">
                  <c:v>-170689.25153227727</c:v>
                </c:pt>
                <c:pt idx="4">
                  <c:v>-181388.11571056119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'Suomalaiset yhtiöt Yhteensä'!$B$8</c:f>
              <c:strCache>
                <c:ptCount val="1"/>
                <c:pt idx="0">
                  <c:v>Sijoitusten tuotot</c:v>
                </c:pt>
              </c:strCache>
            </c:strRef>
          </c:tx>
          <c:spPr>
            <a:ln w="28575" cap="rnd">
              <a:solidFill>
                <a:srgbClr val="B4144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41441"/>
              </a:solidFill>
              <a:ln w="9525">
                <a:solidFill>
                  <a:srgbClr val="B41441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Yhteensä'!$C$8:$G$8</c:f>
              <c:numCache>
                <c:formatCode>#,##0</c:formatCode>
                <c:ptCount val="5"/>
                <c:pt idx="0">
                  <c:v>251118.54970305183</c:v>
                </c:pt>
                <c:pt idx="1">
                  <c:v>110313.7364325955</c:v>
                </c:pt>
                <c:pt idx="2">
                  <c:v>142229.83037819981</c:v>
                </c:pt>
                <c:pt idx="3">
                  <c:v>93180.658149342315</c:v>
                </c:pt>
                <c:pt idx="4">
                  <c:v>136892.29422455453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171640"/>
        <c:axId val="631171248"/>
      </c:lineChart>
      <c:catAx>
        <c:axId val="63117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1171248"/>
        <c:crosses val="autoZero"/>
        <c:auto val="1"/>
        <c:lblAlgn val="ctr"/>
        <c:lblOffset val="100"/>
        <c:noMultiLvlLbl val="0"/>
      </c:catAx>
      <c:valAx>
        <c:axId val="63117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1171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Maksutuotot (tEUR)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'Suomalaiset yhtiöt Yhteensä'!$B$5</c:f>
              <c:strCache>
                <c:ptCount val="1"/>
                <c:pt idx="0">
                  <c:v>Maksutuotot </c:v>
                </c:pt>
              </c:strCache>
            </c:strRef>
          </c:tx>
          <c:spPr>
            <a:ln w="28575" cap="rnd">
              <a:solidFill>
                <a:srgbClr val="00388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882"/>
              </a:solidFill>
              <a:ln w="9525">
                <a:solidFill>
                  <a:srgbClr val="003882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Yhteensä'!$C$5:$G$5</c:f>
              <c:numCache>
                <c:formatCode>#,##0</c:formatCode>
                <c:ptCount val="5"/>
                <c:pt idx="0">
                  <c:v>733380.0508548083</c:v>
                </c:pt>
                <c:pt idx="1">
                  <c:v>771440.30172759818</c:v>
                </c:pt>
                <c:pt idx="2">
                  <c:v>791804.23180942482</c:v>
                </c:pt>
                <c:pt idx="3">
                  <c:v>811218.85440715193</c:v>
                </c:pt>
                <c:pt idx="4">
                  <c:v>809603.44030000002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170464"/>
        <c:axId val="631169288"/>
      </c:lineChart>
      <c:catAx>
        <c:axId val="63117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1169288"/>
        <c:crosses val="autoZero"/>
        <c:auto val="1"/>
        <c:lblAlgn val="ctr"/>
        <c:lblOffset val="100"/>
        <c:noMultiLvlLbl val="0"/>
      </c:catAx>
      <c:valAx>
        <c:axId val="631169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1170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/>
              <a:t>Toteutunut tulos (tEUR)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'Suomalaiset yhtiöt Yhteensä'!$B$12</c:f>
              <c:strCache>
                <c:ptCount val="1"/>
                <c:pt idx="0">
                  <c:v>TOTEUTUNUT TULOS</c:v>
                </c:pt>
              </c:strCache>
            </c:strRef>
          </c:tx>
          <c:spPr>
            <a:ln w="28575" cap="rnd">
              <a:solidFill>
                <a:srgbClr val="00388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882"/>
              </a:solidFill>
              <a:ln w="9525">
                <a:solidFill>
                  <a:srgbClr val="003882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Yhteensä'!$C$12:$G$12</c:f>
              <c:numCache>
                <c:formatCode>#,##0</c:formatCode>
                <c:ptCount val="5"/>
                <c:pt idx="0">
                  <c:v>306947.95680606412</c:v>
                </c:pt>
                <c:pt idx="1">
                  <c:v>170390.76700635441</c:v>
                </c:pt>
                <c:pt idx="2">
                  <c:v>119102.87639791498</c:v>
                </c:pt>
                <c:pt idx="3">
                  <c:v>57586.556536754913</c:v>
                </c:pt>
                <c:pt idx="4">
                  <c:v>197384.18676337408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170072"/>
        <c:axId val="402640896"/>
      </c:lineChart>
      <c:catAx>
        <c:axId val="631170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02640896"/>
        <c:crosses val="autoZero"/>
        <c:auto val="1"/>
        <c:lblAlgn val="ctr"/>
        <c:lblOffset val="100"/>
        <c:noMultiLvlLbl val="0"/>
      </c:catAx>
      <c:valAx>
        <c:axId val="402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1170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Tulos suhteessa maksutuottoihin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'Suomalaiset yhtiöt Yhteensä'!$B$14</c:f>
              <c:strCache>
                <c:ptCount val="1"/>
                <c:pt idx="0">
                  <c:v>Tulos suhteessa maksutuottoihin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Yhteensä'!$C$14:$G$14</c:f>
              <c:numCache>
                <c:formatCode>0.0\ %</c:formatCode>
                <c:ptCount val="5"/>
                <c:pt idx="0">
                  <c:v>0.41853873233706551</c:v>
                </c:pt>
                <c:pt idx="1">
                  <c:v>0.22087356160259405</c:v>
                </c:pt>
                <c:pt idx="2">
                  <c:v>0.15041960072092822</c:v>
                </c:pt>
                <c:pt idx="3">
                  <c:v>7.0987694903664231E-2</c:v>
                </c:pt>
                <c:pt idx="4">
                  <c:v>0.24380354249758748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'Suomalaiset yhtiöt Yhteensä'!$B$16</c:f>
              <c:strCache>
                <c:ptCount val="1"/>
                <c:pt idx="0">
                  <c:v>keskiarvo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'Suomalaiset yhtiöt Yhteensä'!$C$4:$G$4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'Suomalaiset yhtiöt Yhteensä'!$C$16:$G$16</c:f>
              <c:numCache>
                <c:formatCode>0%</c:formatCode>
                <c:ptCount val="5"/>
                <c:pt idx="0">
                  <c:v>0.22092462641236787</c:v>
                </c:pt>
                <c:pt idx="1">
                  <c:v>0.22092462641236787</c:v>
                </c:pt>
                <c:pt idx="2">
                  <c:v>0.22092462641236787</c:v>
                </c:pt>
                <c:pt idx="3">
                  <c:v>0.22092462641236787</c:v>
                </c:pt>
                <c:pt idx="4">
                  <c:v>0.22092462641236787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637760"/>
        <c:axId val="357576600"/>
      </c:lineChart>
      <c:catAx>
        <c:axId val="4026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57576600"/>
        <c:crosses val="autoZero"/>
        <c:auto val="1"/>
        <c:lblAlgn val="ctr"/>
        <c:lblOffset val="100"/>
        <c:noMultiLvlLbl val="0"/>
      </c:catAx>
      <c:valAx>
        <c:axId val="357576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026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34</xdr:row>
      <xdr:rowOff>128586</xdr:rowOff>
    </xdr:from>
    <xdr:to>
      <xdr:col>14</xdr:col>
      <xdr:colOff>133350</xdr:colOff>
      <xdr:row>51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514350</xdr:colOff>
      <xdr:row>17</xdr:row>
      <xdr:rowOff>71436</xdr:rowOff>
    </xdr:from>
    <xdr:to>
      <xdr:col>14</xdr:col>
      <xdr:colOff>133350</xdr:colOff>
      <xdr:row>33</xdr:row>
      <xdr:rowOff>76199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138112</xdr:colOff>
      <xdr:row>17</xdr:row>
      <xdr:rowOff>80962</xdr:rowOff>
    </xdr:from>
    <xdr:to>
      <xdr:col>5</xdr:col>
      <xdr:colOff>252412</xdr:colOff>
      <xdr:row>33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147637</xdr:colOff>
      <xdr:row>34</xdr:row>
      <xdr:rowOff>109536</xdr:rowOff>
    </xdr:from>
    <xdr:to>
      <xdr:col>5</xdr:col>
      <xdr:colOff>261937</xdr:colOff>
      <xdr:row>51</xdr:row>
      <xdr:rowOff>190499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34</xdr:row>
      <xdr:rowOff>128586</xdr:rowOff>
    </xdr:from>
    <xdr:to>
      <xdr:col>14</xdr:col>
      <xdr:colOff>133350</xdr:colOff>
      <xdr:row>51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514350</xdr:colOff>
      <xdr:row>17</xdr:row>
      <xdr:rowOff>71436</xdr:rowOff>
    </xdr:from>
    <xdr:to>
      <xdr:col>14</xdr:col>
      <xdr:colOff>133350</xdr:colOff>
      <xdr:row>33</xdr:row>
      <xdr:rowOff>76199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138112</xdr:colOff>
      <xdr:row>17</xdr:row>
      <xdr:rowOff>80962</xdr:rowOff>
    </xdr:from>
    <xdr:to>
      <xdr:col>5</xdr:col>
      <xdr:colOff>252412</xdr:colOff>
      <xdr:row>33</xdr:row>
      <xdr:rowOff>57150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147637</xdr:colOff>
      <xdr:row>34</xdr:row>
      <xdr:rowOff>109536</xdr:rowOff>
    </xdr:from>
    <xdr:to>
      <xdr:col>5</xdr:col>
      <xdr:colOff>261937</xdr:colOff>
      <xdr:row>51</xdr:row>
      <xdr:rowOff>190499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34</xdr:row>
      <xdr:rowOff>128586</xdr:rowOff>
    </xdr:from>
    <xdr:to>
      <xdr:col>14</xdr:col>
      <xdr:colOff>133350</xdr:colOff>
      <xdr:row>51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514350</xdr:colOff>
      <xdr:row>17</xdr:row>
      <xdr:rowOff>71436</xdr:rowOff>
    </xdr:from>
    <xdr:to>
      <xdr:col>14</xdr:col>
      <xdr:colOff>133350</xdr:colOff>
      <xdr:row>33</xdr:row>
      <xdr:rowOff>76199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138112</xdr:colOff>
      <xdr:row>17</xdr:row>
      <xdr:rowOff>80962</xdr:rowOff>
    </xdr:from>
    <xdr:to>
      <xdr:col>5</xdr:col>
      <xdr:colOff>252412</xdr:colOff>
      <xdr:row>33</xdr:row>
      <xdr:rowOff>57150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147637</xdr:colOff>
      <xdr:row>34</xdr:row>
      <xdr:rowOff>109536</xdr:rowOff>
    </xdr:from>
    <xdr:to>
      <xdr:col>5</xdr:col>
      <xdr:colOff>261937</xdr:colOff>
      <xdr:row>51</xdr:row>
      <xdr:rowOff>190499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514350</xdr:colOff>
      <xdr:row>34</xdr:row>
      <xdr:rowOff>128586</xdr:rowOff>
    </xdr:from>
    <xdr:to>
      <xdr:col>14</xdr:col>
      <xdr:colOff>133350</xdr:colOff>
      <xdr:row>51</xdr:row>
      <xdr:rowOff>171450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514350</xdr:colOff>
      <xdr:row>17</xdr:row>
      <xdr:rowOff>71436</xdr:rowOff>
    </xdr:from>
    <xdr:to>
      <xdr:col>14</xdr:col>
      <xdr:colOff>133350</xdr:colOff>
      <xdr:row>33</xdr:row>
      <xdr:rowOff>76199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138112</xdr:colOff>
      <xdr:row>17</xdr:row>
      <xdr:rowOff>80962</xdr:rowOff>
    </xdr:from>
    <xdr:to>
      <xdr:col>5</xdr:col>
      <xdr:colOff>252412</xdr:colOff>
      <xdr:row>33</xdr:row>
      <xdr:rowOff>57150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147637</xdr:colOff>
      <xdr:row>34</xdr:row>
      <xdr:rowOff>109536</xdr:rowOff>
    </xdr:from>
    <xdr:to>
      <xdr:col>5</xdr:col>
      <xdr:colOff>261937</xdr:colOff>
      <xdr:row>51</xdr:row>
      <xdr:rowOff>190499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34</xdr:row>
      <xdr:rowOff>128586</xdr:rowOff>
    </xdr:from>
    <xdr:to>
      <xdr:col>14</xdr:col>
      <xdr:colOff>133350</xdr:colOff>
      <xdr:row>51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514350</xdr:colOff>
      <xdr:row>17</xdr:row>
      <xdr:rowOff>71436</xdr:rowOff>
    </xdr:from>
    <xdr:to>
      <xdr:col>14</xdr:col>
      <xdr:colOff>133350</xdr:colOff>
      <xdr:row>33</xdr:row>
      <xdr:rowOff>76199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138112</xdr:colOff>
      <xdr:row>17</xdr:row>
      <xdr:rowOff>80962</xdr:rowOff>
    </xdr:from>
    <xdr:to>
      <xdr:col>5</xdr:col>
      <xdr:colOff>252412</xdr:colOff>
      <xdr:row>33</xdr:row>
      <xdr:rowOff>57150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147637</xdr:colOff>
      <xdr:row>34</xdr:row>
      <xdr:rowOff>109536</xdr:rowOff>
    </xdr:from>
    <xdr:to>
      <xdr:col>5</xdr:col>
      <xdr:colOff>261937</xdr:colOff>
      <xdr:row>51</xdr:row>
      <xdr:rowOff>190499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14"/>
  <sheetViews>
    <sheetView tabSelected="1" zoomScale="85" zoomScaleNormal="85" workbookViewId="0"/>
  </sheetViews>
  <sheetFormatPr defaultColWidth="9.21875" defaultRowHeight="14.4" x14ac:dyDescent="0.3"/>
  <cols>
    <col min="1" max="1" width="9.21875" style="5"/>
    <col min="2" max="2" width="39.44140625" style="5" customWidth="1"/>
    <col min="3" max="6" width="9.21875" style="5" bestFit="1" customWidth="1"/>
    <col min="7" max="7" width="10.21875" style="5" bestFit="1" customWidth="1"/>
    <col min="8" max="8" width="1.21875" style="5" customWidth="1"/>
    <col min="9" max="9" width="11.44140625" style="1" customWidth="1"/>
    <col min="10" max="16384" width="9.21875" style="5"/>
  </cols>
  <sheetData>
    <row r="3" spans="2:12" ht="35.25" customHeight="1" x14ac:dyDescent="0.4">
      <c r="B3" s="24" t="s">
        <v>15</v>
      </c>
      <c r="C3" s="24"/>
      <c r="D3" s="24"/>
      <c r="E3" s="24"/>
      <c r="F3" s="24"/>
      <c r="G3" s="24"/>
      <c r="I3" s="25" t="s">
        <v>5</v>
      </c>
    </row>
    <row r="4" spans="2:12" ht="22.5" customHeight="1" x14ac:dyDescent="0.25">
      <c r="B4" s="9" t="s">
        <v>9</v>
      </c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I4" s="25"/>
    </row>
    <row r="5" spans="2:12" ht="13.8" x14ac:dyDescent="0.25">
      <c r="B5" s="15" t="s">
        <v>6</v>
      </c>
      <c r="C5" s="16">
        <v>28622.595000000001</v>
      </c>
      <c r="D5" s="16">
        <v>30447.487000000001</v>
      </c>
      <c r="E5" s="16">
        <v>30822.703000000001</v>
      </c>
      <c r="F5" s="16">
        <v>30304</v>
      </c>
      <c r="G5" s="16">
        <v>28743.255809999999</v>
      </c>
      <c r="H5" s="6"/>
      <c r="I5" s="16">
        <f>AVERAGE(C5:G5)</f>
        <v>29788.008162000002</v>
      </c>
    </row>
    <row r="6" spans="2:12" ht="13.8" x14ac:dyDescent="0.25">
      <c r="B6" s="11" t="s">
        <v>7</v>
      </c>
      <c r="C6" s="12">
        <v>-20042.363000000001</v>
      </c>
      <c r="D6" s="12">
        <v>-31270.186000000002</v>
      </c>
      <c r="E6" s="12">
        <v>-25442.185000000001</v>
      </c>
      <c r="F6" s="12">
        <v>-28159.454010000001</v>
      </c>
      <c r="G6" s="12">
        <v>-36692.917000000001</v>
      </c>
      <c r="H6" s="6"/>
      <c r="I6" s="12">
        <f t="shared" ref="I6:I8" si="0">AVERAGE(C6:G6)</f>
        <v>-28321.421001999999</v>
      </c>
    </row>
    <row r="7" spans="2:12" ht="13.8" x14ac:dyDescent="0.25">
      <c r="B7" s="15" t="s">
        <v>8</v>
      </c>
      <c r="C7" s="16">
        <v>-4822.6459999999997</v>
      </c>
      <c r="D7" s="16">
        <v>-5006.1670000000004</v>
      </c>
      <c r="E7" s="16">
        <v>-5066.5810000000001</v>
      </c>
      <c r="F7" s="16">
        <v>-4624</v>
      </c>
      <c r="G7" s="16">
        <v>-4740.2730000000001</v>
      </c>
      <c r="H7" s="6"/>
      <c r="I7" s="16">
        <f t="shared" si="0"/>
        <v>-4851.9333999999999</v>
      </c>
    </row>
    <row r="8" spans="2:12" ht="13.8" x14ac:dyDescent="0.25">
      <c r="B8" s="11" t="s">
        <v>0</v>
      </c>
      <c r="C8" s="12">
        <v>11078.462824799999</v>
      </c>
      <c r="D8" s="12">
        <v>2909.9110250000003</v>
      </c>
      <c r="E8" s="12">
        <v>6962.9050550499996</v>
      </c>
      <c r="F8" s="12">
        <v>1046.263346142</v>
      </c>
      <c r="G8" s="12">
        <v>4966.5375521299993</v>
      </c>
      <c r="H8" s="6"/>
      <c r="I8" s="12">
        <f t="shared" si="0"/>
        <v>5392.8159606243989</v>
      </c>
    </row>
    <row r="9" spans="2:12" x14ac:dyDescent="0.3">
      <c r="B9" s="17" t="s">
        <v>1</v>
      </c>
      <c r="C9" s="18">
        <v>2654.038</v>
      </c>
      <c r="D9" s="18">
        <v>2552.3090000000002</v>
      </c>
      <c r="E9" s="18">
        <v>2450.7489999999998</v>
      </c>
      <c r="F9" s="18">
        <v>2301.1459</v>
      </c>
      <c r="G9" s="18">
        <v>2253</v>
      </c>
      <c r="H9" s="6"/>
      <c r="I9" s="16"/>
    </row>
    <row r="10" spans="2:12" x14ac:dyDescent="0.3">
      <c r="B10" s="19" t="s">
        <v>2</v>
      </c>
      <c r="C10" s="18">
        <f>C8-C9</f>
        <v>8424.4248247999985</v>
      </c>
      <c r="D10" s="18">
        <f t="shared" ref="D10:F10" si="1">D8-D9</f>
        <v>357.60202500000014</v>
      </c>
      <c r="E10" s="18">
        <f t="shared" si="1"/>
        <v>4512.1560550499998</v>
      </c>
      <c r="F10" s="18">
        <f t="shared" si="1"/>
        <v>-1254.8825538579999</v>
      </c>
      <c r="G10" s="18">
        <v>2713.5375521299998</v>
      </c>
      <c r="H10" s="6"/>
      <c r="I10" s="16"/>
    </row>
    <row r="11" spans="2:12" ht="13.8" x14ac:dyDescent="0.25">
      <c r="I11" s="5"/>
    </row>
    <row r="12" spans="2:12" ht="15.6" x14ac:dyDescent="0.3">
      <c r="B12" s="13" t="s">
        <v>3</v>
      </c>
      <c r="C12" s="14">
        <f t="shared" ref="C12:F12" si="2">SUM(C5:C8)</f>
        <v>14836.0488248</v>
      </c>
      <c r="D12" s="14">
        <f t="shared" si="2"/>
        <v>-2918.9549750000006</v>
      </c>
      <c r="E12" s="14">
        <f t="shared" si="2"/>
        <v>7276.8420550499995</v>
      </c>
      <c r="F12" s="14">
        <f t="shared" si="2"/>
        <v>-1433.1906638580012</v>
      </c>
      <c r="G12" s="14">
        <f>SUM(G5:G8)</f>
        <v>-7723.3966378700043</v>
      </c>
      <c r="H12" s="6"/>
      <c r="I12" s="14">
        <f>AVERAGE(C12:G12)</f>
        <v>2007.4697206243986</v>
      </c>
      <c r="K12" s="6"/>
      <c r="L12" s="6"/>
    </row>
    <row r="13" spans="2:12" ht="13.8" x14ac:dyDescent="0.25">
      <c r="I13" s="5"/>
    </row>
    <row r="14" spans="2:12" ht="13.8" x14ac:dyDescent="0.25">
      <c r="B14" s="15" t="s">
        <v>4</v>
      </c>
      <c r="C14" s="20">
        <f>C12/C5</f>
        <v>0.51833346434172023</v>
      </c>
      <c r="D14" s="20">
        <f t="shared" ref="D14:G14" si="3">D12/D5</f>
        <v>-9.5868502218261903E-2</v>
      </c>
      <c r="E14" s="20">
        <f t="shared" si="3"/>
        <v>0.23608708344138407</v>
      </c>
      <c r="F14" s="20">
        <f t="shared" si="3"/>
        <v>-4.7293778506401839E-2</v>
      </c>
      <c r="G14" s="20">
        <f t="shared" si="3"/>
        <v>-0.26870291552646502</v>
      </c>
      <c r="H14" s="7"/>
      <c r="I14" s="20">
        <f>AVERAGE(C14:G14)</f>
        <v>6.8511070306395111E-2</v>
      </c>
      <c r="K14" s="8"/>
    </row>
  </sheetData>
  <mergeCells count="2">
    <mergeCell ref="B3:G3"/>
    <mergeCell ref="I3:I4"/>
  </mergeCells>
  <pageMargins left="0.25" right="0.25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4"/>
  <sheetViews>
    <sheetView zoomScale="85" zoomScaleNormal="85" workbookViewId="0"/>
  </sheetViews>
  <sheetFormatPr defaultColWidth="9.21875" defaultRowHeight="14.4" x14ac:dyDescent="0.3"/>
  <cols>
    <col min="1" max="1" width="9.21875" style="1"/>
    <col min="2" max="2" width="39.44140625" style="1" customWidth="1"/>
    <col min="3" max="7" width="9.21875" style="1"/>
    <col min="8" max="8" width="1.21875" style="1" customWidth="1"/>
    <col min="9" max="9" width="11.44140625" style="1" customWidth="1"/>
    <col min="10" max="16384" width="9.21875" style="1"/>
  </cols>
  <sheetData>
    <row r="3" spans="2:9" ht="35.25" customHeight="1" x14ac:dyDescent="0.4">
      <c r="B3" s="24" t="s">
        <v>15</v>
      </c>
      <c r="C3" s="24"/>
      <c r="D3" s="24"/>
      <c r="E3" s="24"/>
      <c r="F3" s="24"/>
      <c r="G3" s="24"/>
      <c r="H3" s="5"/>
      <c r="I3" s="25" t="s">
        <v>5</v>
      </c>
    </row>
    <row r="4" spans="2:9" ht="22.5" customHeight="1" x14ac:dyDescent="0.3">
      <c r="B4" s="9" t="s">
        <v>9</v>
      </c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5"/>
      <c r="I4" s="25"/>
    </row>
    <row r="5" spans="2:9" x14ac:dyDescent="0.3">
      <c r="B5" s="15" t="s">
        <v>6</v>
      </c>
      <c r="C5" s="16">
        <v>3185.93309</v>
      </c>
      <c r="D5" s="16">
        <v>3125.8513499999999</v>
      </c>
      <c r="E5" s="16">
        <v>3258.1699899999999</v>
      </c>
      <c r="F5" s="16">
        <v>3464.5644399999901</v>
      </c>
      <c r="G5" s="16">
        <v>3490</v>
      </c>
      <c r="H5" s="6"/>
      <c r="I5" s="16">
        <f>AVERAGE(C5:G5)</f>
        <v>3304.9037739999976</v>
      </c>
    </row>
    <row r="6" spans="2:9" x14ac:dyDescent="0.3">
      <c r="B6" s="11" t="s">
        <v>7</v>
      </c>
      <c r="C6" s="12">
        <v>-3162.79927</v>
      </c>
      <c r="D6" s="12">
        <v>-3884.8735000000001</v>
      </c>
      <c r="E6" s="12">
        <v>-5039.3684499999999</v>
      </c>
      <c r="F6" s="12">
        <v>-5348.8360899999998</v>
      </c>
      <c r="G6" s="12">
        <v>-1672</v>
      </c>
      <c r="H6" s="6"/>
      <c r="I6" s="12">
        <f t="shared" ref="I6:I8" si="0">AVERAGE(C6:G6)</f>
        <v>-3821.5754619999998</v>
      </c>
    </row>
    <row r="7" spans="2:9" x14ac:dyDescent="0.3">
      <c r="B7" s="15" t="s">
        <v>8</v>
      </c>
      <c r="C7" s="16">
        <v>-628.86802999999998</v>
      </c>
      <c r="D7" s="16">
        <v>-674.64742999999999</v>
      </c>
      <c r="E7" s="16">
        <v>-696.79327999999998</v>
      </c>
      <c r="F7" s="16">
        <v>-901.32456000000002</v>
      </c>
      <c r="G7" s="16">
        <v>-796</v>
      </c>
      <c r="H7" s="6"/>
      <c r="I7" s="16">
        <f t="shared" si="0"/>
        <v>-739.52665999999999</v>
      </c>
    </row>
    <row r="8" spans="2:9" x14ac:dyDescent="0.3">
      <c r="B8" s="11" t="s">
        <v>0</v>
      </c>
      <c r="C8" s="12">
        <v>943.46085600000004</v>
      </c>
      <c r="D8" s="12">
        <v>1656.0434129660005</v>
      </c>
      <c r="E8" s="12">
        <v>1581.5327641644997</v>
      </c>
      <c r="F8" s="12">
        <v>1972.9346870919996</v>
      </c>
      <c r="G8" s="12">
        <v>2146.4750562500003</v>
      </c>
      <c r="H8" s="6"/>
      <c r="I8" s="12">
        <f t="shared" si="0"/>
        <v>1660.0893552945004</v>
      </c>
    </row>
    <row r="9" spans="2:9" x14ac:dyDescent="0.3">
      <c r="B9" s="17" t="s">
        <v>1</v>
      </c>
      <c r="C9" s="18">
        <v>198.685</v>
      </c>
      <c r="D9" s="18">
        <v>273.58300000000003</v>
      </c>
      <c r="E9" s="18">
        <v>206.59800000000001</v>
      </c>
      <c r="F9" s="18">
        <v>206.59112999999999</v>
      </c>
      <c r="G9" s="18">
        <v>179</v>
      </c>
      <c r="H9" s="6"/>
      <c r="I9" s="16"/>
    </row>
    <row r="10" spans="2:9" x14ac:dyDescent="0.3">
      <c r="B10" s="19" t="s">
        <v>2</v>
      </c>
      <c r="C10" s="18">
        <f>C8-C9</f>
        <v>744.77585599999998</v>
      </c>
      <c r="D10" s="18">
        <f t="shared" ref="D10:F10" si="1">D8-D9</f>
        <v>1382.4604129660004</v>
      </c>
      <c r="E10" s="18">
        <f t="shared" si="1"/>
        <v>1374.9347641644997</v>
      </c>
      <c r="F10" s="18">
        <f t="shared" si="1"/>
        <v>1766.3435570919996</v>
      </c>
      <c r="G10" s="18">
        <v>1967.4750562500003</v>
      </c>
      <c r="H10" s="6"/>
      <c r="I10" s="16"/>
    </row>
    <row r="11" spans="2:9" x14ac:dyDescent="0.3">
      <c r="B11" s="5"/>
      <c r="C11" s="5"/>
      <c r="D11" s="5"/>
      <c r="E11" s="5"/>
      <c r="F11" s="5"/>
      <c r="G11" s="5"/>
      <c r="H11" s="5"/>
      <c r="I11" s="5"/>
    </row>
    <row r="12" spans="2:9" ht="15.6" x14ac:dyDescent="0.3">
      <c r="B12" s="13" t="s">
        <v>3</v>
      </c>
      <c r="C12" s="14">
        <f t="shared" ref="C12:G12" si="2">SUM(C5:C8)</f>
        <v>337.72664600000007</v>
      </c>
      <c r="D12" s="14">
        <f t="shared" si="2"/>
        <v>222.37383296600024</v>
      </c>
      <c r="E12" s="14">
        <f t="shared" si="2"/>
        <v>-896.45897583550027</v>
      </c>
      <c r="F12" s="14">
        <f t="shared" si="2"/>
        <v>-812.66152290801006</v>
      </c>
      <c r="G12" s="14">
        <f t="shared" si="2"/>
        <v>3168.4750562500003</v>
      </c>
      <c r="H12" s="6"/>
      <c r="I12" s="14">
        <f t="shared" ref="I12" si="3">AVERAGE(C12:G12)</f>
        <v>403.89100729449808</v>
      </c>
    </row>
    <row r="13" spans="2:9" x14ac:dyDescent="0.3">
      <c r="B13" s="5"/>
      <c r="C13" s="5"/>
      <c r="D13" s="5"/>
      <c r="E13" s="5"/>
      <c r="F13" s="5"/>
      <c r="G13" s="5"/>
      <c r="H13" s="5"/>
      <c r="I13" s="5"/>
    </row>
    <row r="14" spans="2:9" x14ac:dyDescent="0.3">
      <c r="B14" s="15" t="s">
        <v>4</v>
      </c>
      <c r="C14" s="20">
        <f>C12/C5</f>
        <v>0.10600556774404828</v>
      </c>
      <c r="D14" s="20">
        <f t="shared" ref="D14:G14" si="4">D12/D5</f>
        <v>7.1140245669711791E-2</v>
      </c>
      <c r="E14" s="20">
        <f t="shared" si="4"/>
        <v>-0.27514186754740205</v>
      </c>
      <c r="F14" s="20">
        <f t="shared" si="4"/>
        <v>-0.23456383536281183</v>
      </c>
      <c r="G14" s="20">
        <f t="shared" si="4"/>
        <v>0.90787250895415483</v>
      </c>
      <c r="H14" s="7"/>
      <c r="I14" s="20">
        <f>AVERAGE(C14:G14)</f>
        <v>0.11506252389154019</v>
      </c>
    </row>
  </sheetData>
  <mergeCells count="2">
    <mergeCell ref="B3:G3"/>
    <mergeCell ref="I3:I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3:I16"/>
  <sheetViews>
    <sheetView zoomScale="85" zoomScaleNormal="85" workbookViewId="0"/>
  </sheetViews>
  <sheetFormatPr defaultColWidth="9.21875" defaultRowHeight="14.4" x14ac:dyDescent="0.3"/>
  <cols>
    <col min="1" max="1" width="9.21875" style="5"/>
    <col min="2" max="2" width="39.44140625" style="5" customWidth="1"/>
    <col min="3" max="7" width="9.21875" style="5"/>
    <col min="8" max="8" width="1.21875" style="5" customWidth="1"/>
    <col min="9" max="9" width="11.44140625" style="1" customWidth="1"/>
    <col min="10" max="16384" width="9.21875" style="5"/>
  </cols>
  <sheetData>
    <row r="3" spans="2:9" ht="35.25" customHeight="1" x14ac:dyDescent="0.4">
      <c r="B3" s="24" t="s">
        <v>15</v>
      </c>
      <c r="C3" s="24"/>
      <c r="D3" s="24"/>
      <c r="E3" s="24"/>
      <c r="F3" s="24"/>
      <c r="G3" s="24"/>
      <c r="I3" s="25" t="s">
        <v>5</v>
      </c>
    </row>
    <row r="4" spans="2:9" ht="22.5" customHeight="1" x14ac:dyDescent="0.25">
      <c r="B4" s="9" t="s">
        <v>9</v>
      </c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I4" s="25"/>
    </row>
    <row r="5" spans="2:9" ht="13.8" x14ac:dyDescent="0.25">
      <c r="B5" s="15" t="s">
        <v>6</v>
      </c>
      <c r="C5" s="16">
        <f>'A-vakuutus'!C5+Folksam!C5+'If vahinkovakuutus'!C5+Fennia!C5+Turva!C5+LähiTapiola!C5+'OP Vakuutus'!C5+Pohjantähti!C5+SVV!C5+Ålands!C5</f>
        <v>733380.0508548083</v>
      </c>
      <c r="D5" s="16">
        <f>'A-vakuutus'!D5+Folksam!D5+'If vahinkovakuutus'!D5+Fennia!D5+Turva!D5+LähiTapiola!D5+'OP Vakuutus'!D5+Pohjantähti!D5+SVV!D5+Ålands!D5</f>
        <v>771440.30172759818</v>
      </c>
      <c r="E5" s="16">
        <f>'A-vakuutus'!E5+Folksam!E5+'If vahinkovakuutus'!E5+Fennia!E5+Turva!E5+LähiTapiola!E5+'OP Vakuutus'!E5+Pohjantähti!E5+SVV!E5+Ålands!E5</f>
        <v>791804.23180942482</v>
      </c>
      <c r="F5" s="16">
        <f>'A-vakuutus'!F5+Folksam!F5+'If vahinkovakuutus'!F5+Fennia!F5+Turva!F5+LähiTapiola!F5+'OP Vakuutus'!F5+Pohjantähti!F5+SVV!F5+Ålands!F5</f>
        <v>811218.85440715193</v>
      </c>
      <c r="G5" s="16">
        <f>'A-vakuutus'!G5+Folksam!G5+'If vahinkovakuutus'!G5+Fennia!G5+Turva!G5+LähiTapiola!G5+'OP Vakuutus'!G5+Pohjantähti!G5+SVV!G5+Ålands!G5</f>
        <v>809603.44030000002</v>
      </c>
      <c r="H5" s="6"/>
      <c r="I5" s="16">
        <f>AVERAGE(C5:G5)</f>
        <v>783489.3758197967</v>
      </c>
    </row>
    <row r="6" spans="2:9" ht="13.8" x14ac:dyDescent="0.25">
      <c r="B6" s="11" t="s">
        <v>7</v>
      </c>
      <c r="C6" s="12">
        <f>'A-vakuutus'!C6+Folksam!C6+'If vahinkovakuutus'!C6+Fennia!C6+Turva!C6+LähiTapiola!C6+'OP Vakuutus'!C6+Pohjantähti!C6+SVV!C6+Ålands!C6</f>
        <v>-513847.06265327014</v>
      </c>
      <c r="D6" s="12">
        <f>'A-vakuutus'!D6+Folksam!D6+'If vahinkovakuutus'!D6+Fennia!D6+Turva!D6+LähiTapiola!D6+'OP Vakuutus'!D6+Pohjantähti!D6+SVV!D6+Ålands!D6</f>
        <v>-552395.65316640993</v>
      </c>
      <c r="E6" s="12">
        <f>'A-vakuutus'!E6+Folksam!E6+'If vahinkovakuutus'!E6+Fennia!E6+Turva!E6+LähiTapiola!E6+'OP Vakuutus'!E6+Pohjantähti!E6+SVV!E6+Ålands!E6</f>
        <v>-638213.63679559436</v>
      </c>
      <c r="F6" s="12">
        <f>'A-vakuutus'!F6+Folksam!F6+'If vahinkovakuutus'!F6+Fennia!F6+Turva!F6+LähiTapiola!F6+'OP Vakuutus'!F6+Pohjantähti!F6+SVV!F6+Ålands!F6</f>
        <v>-676123.70448746206</v>
      </c>
      <c r="G6" s="12">
        <f>'A-vakuutus'!G6+Folksam!G6+'If vahinkovakuutus'!G6+Fennia!G6+Turva!G6+LähiTapiola!G6+'OP Vakuutus'!G6+Pohjantähti!G6+SVV!G6+Ålands!G6</f>
        <v>-567723.43205061927</v>
      </c>
      <c r="H6" s="6"/>
      <c r="I6" s="12">
        <f t="shared" ref="I6:I10" si="0">AVERAGE(C6:G6)</f>
        <v>-589660.69783067121</v>
      </c>
    </row>
    <row r="7" spans="2:9" ht="13.8" x14ac:dyDescent="0.25">
      <c r="B7" s="15" t="s">
        <v>8</v>
      </c>
      <c r="C7" s="16">
        <f>'A-vakuutus'!C7+Folksam!C7+'If vahinkovakuutus'!C7+Fennia!C7+Turva!C7+LähiTapiola!C7+'OP Vakuutus'!C7+Pohjantähti!C7+SVV!C7+Ålands!C7</f>
        <v>-163703.5810985259</v>
      </c>
      <c r="D7" s="16">
        <f>'A-vakuutus'!D7+Folksam!D7+'If vahinkovakuutus'!D7+Fennia!D7+Turva!D7+LähiTapiola!D7+'OP Vakuutus'!D7+Pohjantähti!D7+SVV!D7+Ålands!D7</f>
        <v>-158967.61798742934</v>
      </c>
      <c r="E7" s="16">
        <f>'A-vakuutus'!E7+Folksam!E7+'If vahinkovakuutus'!E7+Fennia!E7+Turva!E7+LähiTapiola!E7+'OP Vakuutus'!E7+Pohjantähti!E7+SVV!E7+Ålands!E7</f>
        <v>-176717.54899411529</v>
      </c>
      <c r="F7" s="16">
        <f>'A-vakuutus'!F7+Folksam!F7+'If vahinkovakuutus'!F7+Fennia!F7+Turva!F7+LähiTapiola!F7+'OP Vakuutus'!F7+Pohjantähti!F7+SVV!F7+Ålands!F7</f>
        <v>-170689.25153227727</v>
      </c>
      <c r="G7" s="16">
        <f>'A-vakuutus'!G7+Folksam!G7+'If vahinkovakuutus'!G7+Fennia!G7+Turva!G7+LähiTapiola!G7+'OP Vakuutus'!G7+Pohjantähti!G7+SVV!G7+Ålands!G7</f>
        <v>-181388.11571056119</v>
      </c>
      <c r="H7" s="6"/>
      <c r="I7" s="16">
        <f t="shared" si="0"/>
        <v>-170293.22306458181</v>
      </c>
    </row>
    <row r="8" spans="2:9" ht="13.8" x14ac:dyDescent="0.25">
      <c r="B8" s="11" t="s">
        <v>0</v>
      </c>
      <c r="C8" s="12">
        <f>'A-vakuutus'!C8+Folksam!C8+'If vahinkovakuutus'!C8+Fennia!C8+Turva!C8+LähiTapiola!C8+'OP Vakuutus'!C8+Pohjantähti!C8+SVV!C8+Ålands!C8</f>
        <v>251118.54970305183</v>
      </c>
      <c r="D8" s="12">
        <f>'A-vakuutus'!D8+Folksam!D8+'If vahinkovakuutus'!D8+Fennia!D8+Turva!D8+LähiTapiola!D8+'OP Vakuutus'!D8+Pohjantähti!D8+SVV!D8+Ålands!D8</f>
        <v>110313.7364325955</v>
      </c>
      <c r="E8" s="12">
        <f>'A-vakuutus'!E8+Folksam!E8+'If vahinkovakuutus'!E8+Fennia!E8+Turva!E8+LähiTapiola!E8+'OP Vakuutus'!E8+Pohjantähti!E8+SVV!E8+Ålands!E8</f>
        <v>142229.83037819981</v>
      </c>
      <c r="F8" s="12">
        <f>'A-vakuutus'!F8+Folksam!F8+'If vahinkovakuutus'!F8+Fennia!F8+Turva!F8+LähiTapiola!F8+'OP Vakuutus'!F8+Pohjantähti!F8+SVV!F8+Ålands!F8</f>
        <v>93180.658149342315</v>
      </c>
      <c r="G8" s="12">
        <f>'A-vakuutus'!G8+Folksam!G8+'If vahinkovakuutus'!G8+Fennia!G8+Turva!G8+LähiTapiola!G8+'OP Vakuutus'!G8+Pohjantähti!G8+SVV!G8+Ålands!G8</f>
        <v>136892.29422455453</v>
      </c>
      <c r="H8" s="6"/>
      <c r="I8" s="12">
        <f t="shared" si="0"/>
        <v>146747.0137775488</v>
      </c>
    </row>
    <row r="9" spans="2:9" x14ac:dyDescent="0.3">
      <c r="B9" s="17" t="s">
        <v>1</v>
      </c>
      <c r="C9" s="18">
        <f>'A-vakuutus'!C9+Folksam!C9+'If vahinkovakuutus'!C9+Fennia!C9+Turva!C9+LähiTapiola!C9+'OP Vakuutus'!C9+Pohjantähti!C9+SVV!C9+Ålands!C9</f>
        <v>50557.118266561156</v>
      </c>
      <c r="D9" s="18">
        <f>'A-vakuutus'!D9+Folksam!D9+'If vahinkovakuutus'!D9+Fennia!D9+Turva!D9+LähiTapiola!D9+'OP Vakuutus'!D9+Pohjantähti!D9+SVV!D9+Ålands!D9</f>
        <v>54177.460066</v>
      </c>
      <c r="E9" s="18">
        <f>'A-vakuutus'!E9+Folksam!E9+'If vahinkovakuutus'!E9+Fennia!E9+Turva!E9+LähiTapiola!E9+'OP Vakuutus'!E9+Pohjantähti!E9+SVV!E9+Ålands!E9</f>
        <v>51060.340929999998</v>
      </c>
      <c r="F9" s="18">
        <f>'A-vakuutus'!F9+Folksam!F9+'If vahinkovakuutus'!F9+Fennia!F9+Turva!F9+LähiTapiola!F9+'OP Vakuutus'!F9+Pohjantähti!F9+SVV!F9+Ålands!F9</f>
        <v>48214.514777999997</v>
      </c>
      <c r="G9" s="18">
        <f>'A-vakuutus'!G9+Folksam!G9+'If vahinkovakuutus'!G9+Fennia!G9+Turva!G9+LähiTapiola!G9+'OP Vakuutus'!G9+Pohjantähti!G9+SVV!G9+Ålands!G9</f>
        <v>44749.354246562594</v>
      </c>
      <c r="H9" s="6"/>
      <c r="I9" s="16">
        <f t="shared" si="0"/>
        <v>49751.757657424743</v>
      </c>
    </row>
    <row r="10" spans="2:9" x14ac:dyDescent="0.3">
      <c r="B10" s="19" t="s">
        <v>2</v>
      </c>
      <c r="C10" s="18">
        <f>C8-C9</f>
        <v>200561.43143649067</v>
      </c>
      <c r="D10" s="18">
        <f t="shared" ref="D10:F10" si="1">D8-D9</f>
        <v>56136.276366595499</v>
      </c>
      <c r="E10" s="18">
        <f t="shared" si="1"/>
        <v>91169.489448199805</v>
      </c>
      <c r="F10" s="18">
        <f t="shared" si="1"/>
        <v>44966.143371342318</v>
      </c>
      <c r="G10" s="18">
        <f>'A-vakuutus'!G10+Folksam!G10+'If vahinkovakuutus'!G10+Fennia!G10+Turva!G10+LähiTapiola!G10+'OP Vakuutus'!G10+Pohjantähti!G10+SVV!G10+Ålands!G10</f>
        <v>92142.939977991919</v>
      </c>
      <c r="H10" s="6"/>
      <c r="I10" s="16">
        <f t="shared" si="0"/>
        <v>96995.256120124046</v>
      </c>
    </row>
    <row r="11" spans="2:9" ht="13.8" x14ac:dyDescent="0.25">
      <c r="I11" s="5"/>
    </row>
    <row r="12" spans="2:9" ht="15.6" x14ac:dyDescent="0.3">
      <c r="B12" s="13" t="s">
        <v>3</v>
      </c>
      <c r="C12" s="14">
        <f t="shared" ref="C12:F12" si="2">SUM(C5:C8)</f>
        <v>306947.95680606412</v>
      </c>
      <c r="D12" s="14">
        <f t="shared" si="2"/>
        <v>170390.76700635441</v>
      </c>
      <c r="E12" s="14">
        <f t="shared" si="2"/>
        <v>119102.87639791498</v>
      </c>
      <c r="F12" s="14">
        <f t="shared" si="2"/>
        <v>57586.556536754913</v>
      </c>
      <c r="G12" s="14">
        <f>SUM(G5:G8)</f>
        <v>197384.18676337408</v>
      </c>
      <c r="H12" s="6"/>
      <c r="I12" s="14">
        <f t="shared" ref="I12" si="3">AVERAGE(C12:G12)</f>
        <v>170282.46870209248</v>
      </c>
    </row>
    <row r="13" spans="2:9" ht="13.8" x14ac:dyDescent="0.25">
      <c r="I13" s="5"/>
    </row>
    <row r="14" spans="2:9" ht="13.8" x14ac:dyDescent="0.25">
      <c r="B14" s="15" t="s">
        <v>4</v>
      </c>
      <c r="C14" s="20">
        <f>C12/C5</f>
        <v>0.41853873233706551</v>
      </c>
      <c r="D14" s="20">
        <f t="shared" ref="D14:G14" si="4">D12/D5</f>
        <v>0.22087356160259405</v>
      </c>
      <c r="E14" s="20">
        <f t="shared" si="4"/>
        <v>0.15041960072092822</v>
      </c>
      <c r="F14" s="20">
        <f t="shared" si="4"/>
        <v>7.0987694903664231E-2</v>
      </c>
      <c r="G14" s="20">
        <f t="shared" si="4"/>
        <v>0.24380354249758748</v>
      </c>
      <c r="H14" s="7"/>
      <c r="I14" s="20">
        <f>AVERAGE(C14:G14)</f>
        <v>0.22092462641236787</v>
      </c>
    </row>
    <row r="16" spans="2:9" x14ac:dyDescent="0.3">
      <c r="B16" s="21" t="s">
        <v>12</v>
      </c>
      <c r="C16" s="22">
        <f>AVERAGE($C$14:$G$14)</f>
        <v>0.22092462641236787</v>
      </c>
      <c r="D16" s="22">
        <f t="shared" ref="D16:G16" si="5">AVERAGE($C$14:$G$14)</f>
        <v>0.22092462641236787</v>
      </c>
      <c r="E16" s="22">
        <f t="shared" si="5"/>
        <v>0.22092462641236787</v>
      </c>
      <c r="F16" s="22">
        <f t="shared" si="5"/>
        <v>0.22092462641236787</v>
      </c>
      <c r="G16" s="22">
        <f t="shared" si="5"/>
        <v>0.22092462641236787</v>
      </c>
      <c r="H16" s="21"/>
    </row>
  </sheetData>
  <mergeCells count="2">
    <mergeCell ref="B3:G3"/>
    <mergeCell ref="I3:I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6"/>
  <sheetViews>
    <sheetView zoomScale="85" zoomScaleNormal="85" workbookViewId="0"/>
  </sheetViews>
  <sheetFormatPr defaultColWidth="9.21875" defaultRowHeight="14.4" x14ac:dyDescent="0.3"/>
  <cols>
    <col min="1" max="1" width="9.21875" style="1"/>
    <col min="2" max="2" width="39.44140625" style="1" customWidth="1"/>
    <col min="3" max="7" width="9.21875" style="1"/>
    <col min="8" max="8" width="1.21875" style="1" customWidth="1"/>
    <col min="9" max="9" width="11.44140625" style="1" customWidth="1"/>
    <col min="10" max="16384" width="9.21875" style="1"/>
  </cols>
  <sheetData>
    <row r="3" spans="2:9" ht="35.25" customHeight="1" x14ac:dyDescent="0.4">
      <c r="B3" s="24" t="s">
        <v>15</v>
      </c>
      <c r="C3" s="24"/>
      <c r="D3" s="24"/>
      <c r="E3" s="24"/>
      <c r="F3" s="24"/>
      <c r="G3" s="24"/>
      <c r="H3" s="5"/>
      <c r="I3" s="25" t="s">
        <v>5</v>
      </c>
    </row>
    <row r="4" spans="2:9" ht="22.5" customHeight="1" x14ac:dyDescent="0.3">
      <c r="B4" s="9" t="s">
        <v>9</v>
      </c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5"/>
      <c r="I4" s="25"/>
    </row>
    <row r="5" spans="2:9" x14ac:dyDescent="0.3">
      <c r="B5" s="15" t="s">
        <v>6</v>
      </c>
      <c r="C5" s="16"/>
      <c r="D5" s="16"/>
      <c r="E5" s="16"/>
      <c r="F5" s="16"/>
      <c r="G5" s="16"/>
      <c r="H5" s="6"/>
      <c r="I5" s="16"/>
    </row>
    <row r="6" spans="2:9" x14ac:dyDescent="0.3">
      <c r="B6" s="11" t="s">
        <v>7</v>
      </c>
      <c r="C6" s="12"/>
      <c r="D6" s="12"/>
      <c r="E6" s="12"/>
      <c r="F6" s="12"/>
      <c r="G6" s="12"/>
      <c r="H6" s="6"/>
      <c r="I6" s="12"/>
    </row>
    <row r="7" spans="2:9" x14ac:dyDescent="0.3">
      <c r="B7" s="15" t="s">
        <v>8</v>
      </c>
      <c r="C7" s="16"/>
      <c r="D7" s="16"/>
      <c r="E7" s="16"/>
      <c r="F7" s="16"/>
      <c r="G7" s="16"/>
      <c r="H7" s="6"/>
      <c r="I7" s="16"/>
    </row>
    <row r="8" spans="2:9" x14ac:dyDescent="0.3">
      <c r="B8" s="11" t="s">
        <v>0</v>
      </c>
      <c r="C8" s="12"/>
      <c r="D8" s="12"/>
      <c r="E8" s="12"/>
      <c r="F8" s="12"/>
      <c r="G8" s="12"/>
      <c r="H8" s="6"/>
      <c r="I8" s="12"/>
    </row>
    <row r="9" spans="2:9" x14ac:dyDescent="0.3">
      <c r="B9" s="17" t="s">
        <v>1</v>
      </c>
      <c r="C9" s="18"/>
      <c r="D9" s="18"/>
      <c r="E9" s="18"/>
      <c r="F9" s="18"/>
      <c r="G9" s="18"/>
      <c r="H9" s="6"/>
      <c r="I9" s="16"/>
    </row>
    <row r="10" spans="2:9" x14ac:dyDescent="0.3">
      <c r="B10" s="19" t="s">
        <v>2</v>
      </c>
      <c r="C10" s="18"/>
      <c r="D10" s="18"/>
      <c r="E10" s="18"/>
      <c r="F10" s="18"/>
      <c r="G10" s="18"/>
      <c r="H10" s="6"/>
      <c r="I10" s="16"/>
    </row>
    <row r="11" spans="2:9" x14ac:dyDescent="0.3">
      <c r="B11" s="5"/>
      <c r="C11" s="5"/>
      <c r="D11" s="5"/>
      <c r="E11" s="5"/>
      <c r="F11" s="5"/>
      <c r="G11" s="5"/>
      <c r="H11" s="5"/>
      <c r="I11" s="5"/>
    </row>
    <row r="12" spans="2:9" ht="15.6" x14ac:dyDescent="0.3">
      <c r="B12" s="13" t="s">
        <v>3</v>
      </c>
      <c r="C12" s="14"/>
      <c r="D12" s="14"/>
      <c r="E12" s="14"/>
      <c r="F12" s="14"/>
      <c r="G12" s="14"/>
      <c r="H12" s="6"/>
      <c r="I12" s="14"/>
    </row>
    <row r="13" spans="2:9" x14ac:dyDescent="0.3">
      <c r="B13" s="5"/>
      <c r="C13" s="5"/>
      <c r="D13" s="5"/>
      <c r="E13" s="5"/>
      <c r="F13" s="5"/>
      <c r="G13" s="5"/>
      <c r="H13" s="5"/>
      <c r="I13" s="5"/>
    </row>
    <row r="14" spans="2:9" x14ac:dyDescent="0.3">
      <c r="B14" s="15" t="s">
        <v>4</v>
      </c>
      <c r="C14" s="20"/>
      <c r="D14" s="20"/>
      <c r="E14" s="20"/>
      <c r="F14" s="20"/>
      <c r="G14" s="20"/>
      <c r="H14" s="7"/>
      <c r="I14" s="20"/>
    </row>
    <row r="16" spans="2:9" x14ac:dyDescent="0.3">
      <c r="B16" s="23" t="s">
        <v>17</v>
      </c>
      <c r="C16" s="2"/>
      <c r="D16" s="2"/>
      <c r="E16" s="2"/>
      <c r="F16" s="2"/>
    </row>
  </sheetData>
  <mergeCells count="2">
    <mergeCell ref="B3:G3"/>
    <mergeCell ref="I3:I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6"/>
  <sheetViews>
    <sheetView zoomScale="85" zoomScaleNormal="85" workbookViewId="0"/>
  </sheetViews>
  <sheetFormatPr defaultColWidth="9.21875" defaultRowHeight="14.4" x14ac:dyDescent="0.3"/>
  <cols>
    <col min="1" max="1" width="9.21875" style="1"/>
    <col min="2" max="2" width="39.44140625" style="1" customWidth="1"/>
    <col min="3" max="7" width="9.21875" style="1"/>
    <col min="8" max="8" width="1.21875" style="1" customWidth="1"/>
    <col min="9" max="9" width="11.44140625" style="1" customWidth="1"/>
    <col min="10" max="16384" width="9.21875" style="1"/>
  </cols>
  <sheetData>
    <row r="3" spans="2:9" ht="35.25" customHeight="1" x14ac:dyDescent="0.4">
      <c r="B3" s="24" t="s">
        <v>15</v>
      </c>
      <c r="C3" s="24"/>
      <c r="D3" s="24"/>
      <c r="E3" s="24"/>
      <c r="F3" s="24"/>
      <c r="G3" s="24"/>
      <c r="H3" s="5"/>
      <c r="I3" s="25" t="s">
        <v>5</v>
      </c>
    </row>
    <row r="4" spans="2:9" ht="22.5" customHeight="1" x14ac:dyDescent="0.3">
      <c r="B4" s="9" t="s">
        <v>9</v>
      </c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5"/>
      <c r="I4" s="25"/>
    </row>
    <row r="5" spans="2:9" x14ac:dyDescent="0.3">
      <c r="B5" s="15" t="s">
        <v>6</v>
      </c>
      <c r="C5" s="16"/>
      <c r="D5" s="16"/>
      <c r="E5" s="16"/>
      <c r="F5" s="16"/>
      <c r="G5" s="16">
        <v>142.77733000000001</v>
      </c>
      <c r="H5" s="6"/>
      <c r="I5" s="16"/>
    </row>
    <row r="6" spans="2:9" x14ac:dyDescent="0.3">
      <c r="B6" s="11" t="s">
        <v>7</v>
      </c>
      <c r="C6" s="12"/>
      <c r="D6" s="12"/>
      <c r="E6" s="12"/>
      <c r="F6" s="12"/>
      <c r="G6" s="12">
        <v>-48.059190000000058</v>
      </c>
      <c r="H6" s="6"/>
      <c r="I6" s="12"/>
    </row>
    <row r="7" spans="2:9" x14ac:dyDescent="0.3">
      <c r="B7" s="15" t="s">
        <v>8</v>
      </c>
      <c r="C7" s="16"/>
      <c r="D7" s="16"/>
      <c r="E7" s="16"/>
      <c r="F7" s="16"/>
      <c r="G7" s="16">
        <v>-49.626849999999997</v>
      </c>
      <c r="H7" s="6"/>
      <c r="I7" s="16"/>
    </row>
    <row r="8" spans="2:9" x14ac:dyDescent="0.3">
      <c r="B8" s="11" t="s">
        <v>13</v>
      </c>
      <c r="C8" s="12"/>
      <c r="D8" s="12"/>
      <c r="E8" s="12"/>
      <c r="F8" s="12"/>
      <c r="G8" s="12">
        <v>5.4619742400000026</v>
      </c>
      <c r="H8" s="6"/>
      <c r="I8" s="12"/>
    </row>
    <row r="9" spans="2:9" x14ac:dyDescent="0.3">
      <c r="B9" s="17" t="s">
        <v>1</v>
      </c>
      <c r="C9" s="18"/>
      <c r="D9" s="18"/>
      <c r="E9" s="18"/>
      <c r="F9" s="18"/>
      <c r="G9" s="18">
        <v>0</v>
      </c>
      <c r="H9" s="6"/>
      <c r="I9" s="16"/>
    </row>
    <row r="10" spans="2:9" x14ac:dyDescent="0.3">
      <c r="B10" s="19" t="s">
        <v>2</v>
      </c>
      <c r="C10" s="18"/>
      <c r="D10" s="18"/>
      <c r="E10" s="18"/>
      <c r="F10" s="18"/>
      <c r="G10" s="18">
        <v>5.4619742400000026</v>
      </c>
      <c r="H10" s="6"/>
      <c r="I10" s="16"/>
    </row>
    <row r="11" spans="2:9" x14ac:dyDescent="0.3">
      <c r="B11" s="5"/>
      <c r="C11" s="5"/>
      <c r="D11" s="5"/>
      <c r="E11" s="5"/>
      <c r="F11" s="5"/>
      <c r="G11" s="5"/>
      <c r="H11" s="5"/>
      <c r="I11" s="5"/>
    </row>
    <row r="12" spans="2:9" ht="15.6" x14ac:dyDescent="0.3">
      <c r="B12" s="13" t="s">
        <v>3</v>
      </c>
      <c r="C12" s="14"/>
      <c r="D12" s="14"/>
      <c r="E12" s="14"/>
      <c r="F12" s="14"/>
      <c r="G12" s="14">
        <f>SUM(G5:G8)</f>
        <v>50.553264239999955</v>
      </c>
      <c r="H12" s="6"/>
      <c r="I12" s="14"/>
    </row>
    <row r="13" spans="2:9" x14ac:dyDescent="0.3">
      <c r="B13" s="5"/>
      <c r="C13" s="5"/>
      <c r="D13" s="5"/>
      <c r="E13" s="5"/>
      <c r="F13" s="5"/>
      <c r="G13" s="5"/>
      <c r="H13" s="5"/>
      <c r="I13" s="5"/>
    </row>
    <row r="14" spans="2:9" x14ac:dyDescent="0.3">
      <c r="B14" s="15" t="s">
        <v>4</v>
      </c>
      <c r="C14" s="20"/>
      <c r="D14" s="20"/>
      <c r="E14" s="20"/>
      <c r="F14" s="20"/>
      <c r="G14" s="20">
        <f t="shared" ref="G14" si="0">G12/G5</f>
        <v>0.35407066542006321</v>
      </c>
      <c r="H14" s="7"/>
      <c r="I14" s="20"/>
    </row>
    <row r="16" spans="2:9" x14ac:dyDescent="0.3">
      <c r="B16" s="1" t="s">
        <v>18</v>
      </c>
    </row>
  </sheetData>
  <mergeCells count="2">
    <mergeCell ref="B3:G3"/>
    <mergeCell ref="I3:I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6"/>
  <sheetViews>
    <sheetView zoomScale="85" zoomScaleNormal="85" workbookViewId="0"/>
  </sheetViews>
  <sheetFormatPr defaultColWidth="9.21875" defaultRowHeight="14.4" x14ac:dyDescent="0.3"/>
  <cols>
    <col min="1" max="1" width="9.21875" style="1"/>
    <col min="2" max="2" width="39.44140625" style="1" customWidth="1"/>
    <col min="3" max="7" width="9.21875" style="1"/>
    <col min="8" max="8" width="1.21875" style="1" customWidth="1"/>
    <col min="9" max="9" width="11.44140625" style="1" customWidth="1"/>
    <col min="10" max="16384" width="9.21875" style="1"/>
  </cols>
  <sheetData>
    <row r="3" spans="2:9" ht="35.25" customHeight="1" x14ac:dyDescent="0.4">
      <c r="B3" s="24" t="s">
        <v>15</v>
      </c>
      <c r="C3" s="24"/>
      <c r="D3" s="24"/>
      <c r="E3" s="24"/>
      <c r="F3" s="24"/>
      <c r="G3" s="24"/>
      <c r="H3" s="5"/>
      <c r="I3" s="25" t="s">
        <v>5</v>
      </c>
    </row>
    <row r="4" spans="2:9" ht="22.5" customHeight="1" x14ac:dyDescent="0.3">
      <c r="B4" s="9" t="s">
        <v>9</v>
      </c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5"/>
      <c r="I4" s="25"/>
    </row>
    <row r="5" spans="2:9" x14ac:dyDescent="0.3">
      <c r="B5" s="15" t="s">
        <v>6</v>
      </c>
      <c r="C5" s="16"/>
      <c r="D5" s="16"/>
      <c r="E5" s="16"/>
      <c r="F5" s="16"/>
      <c r="G5" s="16">
        <v>1824.54098</v>
      </c>
      <c r="H5" s="6"/>
      <c r="I5" s="16"/>
    </row>
    <row r="6" spans="2:9" x14ac:dyDescent="0.3">
      <c r="B6" s="11" t="s">
        <v>7</v>
      </c>
      <c r="C6" s="12"/>
      <c r="D6" s="12"/>
      <c r="E6" s="12"/>
      <c r="F6" s="12"/>
      <c r="G6" s="12">
        <v>-864.87547999999992</v>
      </c>
      <c r="H6" s="6"/>
      <c r="I6" s="12"/>
    </row>
    <row r="7" spans="2:9" x14ac:dyDescent="0.3">
      <c r="B7" s="15" t="s">
        <v>8</v>
      </c>
      <c r="C7" s="16"/>
      <c r="D7" s="16"/>
      <c r="E7" s="16"/>
      <c r="F7" s="16"/>
      <c r="G7" s="16">
        <v>-238.15375</v>
      </c>
      <c r="H7" s="6"/>
      <c r="I7" s="16"/>
    </row>
    <row r="8" spans="2:9" x14ac:dyDescent="0.3">
      <c r="B8" s="11" t="s">
        <v>13</v>
      </c>
      <c r="C8" s="12"/>
      <c r="D8" s="12"/>
      <c r="E8" s="12"/>
      <c r="F8" s="12"/>
      <c r="G8" s="12">
        <v>8.8007227346403543</v>
      </c>
      <c r="H8" s="6"/>
      <c r="I8" s="12"/>
    </row>
    <row r="9" spans="2:9" x14ac:dyDescent="0.3">
      <c r="B9" s="17" t="s">
        <v>1</v>
      </c>
      <c r="C9" s="18"/>
      <c r="D9" s="18"/>
      <c r="E9" s="18"/>
      <c r="F9" s="18"/>
      <c r="G9" s="18">
        <v>0</v>
      </c>
      <c r="H9" s="6"/>
      <c r="I9" s="16"/>
    </row>
    <row r="10" spans="2:9" x14ac:dyDescent="0.3">
      <c r="B10" s="19" t="s">
        <v>2</v>
      </c>
      <c r="C10" s="18"/>
      <c r="D10" s="18"/>
      <c r="E10" s="18"/>
      <c r="F10" s="18"/>
      <c r="G10" s="18">
        <v>8.8007227346403543</v>
      </c>
      <c r="H10" s="6"/>
      <c r="I10" s="16"/>
    </row>
    <row r="11" spans="2:9" x14ac:dyDescent="0.3">
      <c r="B11" s="5"/>
      <c r="C11" s="5"/>
      <c r="D11" s="5"/>
      <c r="E11" s="5"/>
      <c r="F11" s="5"/>
      <c r="G11" s="5"/>
      <c r="H11" s="5"/>
      <c r="I11" s="5"/>
    </row>
    <row r="12" spans="2:9" ht="15.6" x14ac:dyDescent="0.3">
      <c r="B12" s="13" t="s">
        <v>3</v>
      </c>
      <c r="C12" s="14"/>
      <c r="D12" s="14"/>
      <c r="E12" s="14"/>
      <c r="F12" s="14"/>
      <c r="G12" s="14">
        <f>SUM(G5:G8)</f>
        <v>730.31247273464044</v>
      </c>
      <c r="H12" s="6"/>
      <c r="I12" s="14"/>
    </row>
    <row r="13" spans="2:9" x14ac:dyDescent="0.3">
      <c r="B13" s="5"/>
      <c r="C13" s="5"/>
      <c r="D13" s="5"/>
      <c r="E13" s="5"/>
      <c r="F13" s="5"/>
      <c r="G13" s="5"/>
      <c r="H13" s="5"/>
      <c r="I13" s="5"/>
    </row>
    <row r="14" spans="2:9" x14ac:dyDescent="0.3">
      <c r="B14" s="15" t="s">
        <v>4</v>
      </c>
      <c r="C14" s="20"/>
      <c r="D14" s="20"/>
      <c r="E14" s="20"/>
      <c r="F14" s="20"/>
      <c r="G14" s="20">
        <f t="shared" ref="G14" si="0">G12/G5</f>
        <v>0.40027189344612057</v>
      </c>
      <c r="H14" s="7"/>
      <c r="I14" s="20"/>
    </row>
    <row r="16" spans="2:9" x14ac:dyDescent="0.3">
      <c r="B16" s="1" t="s">
        <v>18</v>
      </c>
    </row>
  </sheetData>
  <mergeCells count="2">
    <mergeCell ref="B3:G3"/>
    <mergeCell ref="I3:I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6"/>
  <sheetViews>
    <sheetView zoomScale="85" zoomScaleNormal="85" workbookViewId="0"/>
  </sheetViews>
  <sheetFormatPr defaultColWidth="9.21875" defaultRowHeight="14.4" x14ac:dyDescent="0.3"/>
  <cols>
    <col min="1" max="1" width="9.21875" style="1"/>
    <col min="2" max="2" width="39.44140625" style="1" customWidth="1"/>
    <col min="3" max="7" width="9.21875" style="1"/>
    <col min="8" max="8" width="1.21875" style="1" customWidth="1"/>
    <col min="9" max="9" width="11.44140625" style="1" customWidth="1"/>
    <col min="10" max="16384" width="9.21875" style="1"/>
  </cols>
  <sheetData>
    <row r="3" spans="2:9" ht="35.25" customHeight="1" x14ac:dyDescent="0.4">
      <c r="B3" s="24" t="s">
        <v>15</v>
      </c>
      <c r="C3" s="24"/>
      <c r="D3" s="24"/>
      <c r="E3" s="24"/>
      <c r="F3" s="24"/>
      <c r="G3" s="24"/>
      <c r="H3" s="5"/>
      <c r="I3" s="25" t="s">
        <v>5</v>
      </c>
    </row>
    <row r="4" spans="2:9" ht="22.5" customHeight="1" x14ac:dyDescent="0.3">
      <c r="B4" s="9" t="s">
        <v>9</v>
      </c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5"/>
      <c r="I4" s="25"/>
    </row>
    <row r="5" spans="2:9" x14ac:dyDescent="0.3">
      <c r="B5" s="15" t="s">
        <v>6</v>
      </c>
      <c r="C5" s="16"/>
      <c r="D5" s="16"/>
      <c r="E5" s="16"/>
      <c r="F5" s="16"/>
      <c r="G5" s="16">
        <v>1261</v>
      </c>
      <c r="H5" s="6"/>
      <c r="I5" s="16"/>
    </row>
    <row r="6" spans="2:9" x14ac:dyDescent="0.3">
      <c r="B6" s="11" t="s">
        <v>7</v>
      </c>
      <c r="C6" s="12"/>
      <c r="D6" s="12"/>
      <c r="E6" s="12"/>
      <c r="F6" s="12"/>
      <c r="G6" s="12">
        <v>-817.2</v>
      </c>
      <c r="H6" s="6"/>
      <c r="I6" s="12"/>
    </row>
    <row r="7" spans="2:9" x14ac:dyDescent="0.3">
      <c r="B7" s="15" t="s">
        <v>8</v>
      </c>
      <c r="C7" s="16"/>
      <c r="D7" s="16"/>
      <c r="E7" s="16"/>
      <c r="F7" s="16"/>
      <c r="G7" s="16">
        <v>-290.2</v>
      </c>
      <c r="H7" s="6"/>
      <c r="I7" s="16"/>
    </row>
    <row r="8" spans="2:9" x14ac:dyDescent="0.3">
      <c r="B8" s="11" t="s">
        <v>13</v>
      </c>
      <c r="C8" s="12"/>
      <c r="D8" s="12"/>
      <c r="E8" s="12"/>
      <c r="F8" s="12"/>
      <c r="G8" s="12">
        <v>0.24752999999999997</v>
      </c>
      <c r="H8" s="6"/>
      <c r="I8" s="12"/>
    </row>
    <row r="9" spans="2:9" x14ac:dyDescent="0.3">
      <c r="B9" s="17" t="s">
        <v>1</v>
      </c>
      <c r="C9" s="18"/>
      <c r="D9" s="18"/>
      <c r="E9" s="18"/>
      <c r="F9" s="18"/>
      <c r="G9" s="18">
        <v>0</v>
      </c>
      <c r="H9" s="6"/>
      <c r="I9" s="16"/>
    </row>
    <row r="10" spans="2:9" x14ac:dyDescent="0.3">
      <c r="B10" s="19" t="s">
        <v>2</v>
      </c>
      <c r="C10" s="18"/>
      <c r="D10" s="18"/>
      <c r="E10" s="18"/>
      <c r="F10" s="18"/>
      <c r="G10" s="18">
        <v>0.24752999999999997</v>
      </c>
      <c r="H10" s="6"/>
      <c r="I10" s="16"/>
    </row>
    <row r="11" spans="2:9" x14ac:dyDescent="0.3">
      <c r="B11" s="5"/>
      <c r="C11" s="5"/>
      <c r="D11" s="5"/>
      <c r="E11" s="5"/>
      <c r="F11" s="5"/>
      <c r="G11" s="5"/>
      <c r="H11" s="5"/>
      <c r="I11" s="5"/>
    </row>
    <row r="12" spans="2:9" ht="15.6" x14ac:dyDescent="0.3">
      <c r="B12" s="13" t="s">
        <v>3</v>
      </c>
      <c r="C12" s="14"/>
      <c r="D12" s="14"/>
      <c r="E12" s="14"/>
      <c r="F12" s="14"/>
      <c r="G12" s="14">
        <v>153.84752999999998</v>
      </c>
      <c r="H12" s="6"/>
      <c r="I12" s="14"/>
    </row>
    <row r="13" spans="2:9" x14ac:dyDescent="0.3">
      <c r="B13" s="5"/>
      <c r="C13" s="5"/>
      <c r="D13" s="5"/>
      <c r="E13" s="5"/>
      <c r="F13" s="5"/>
      <c r="G13" s="5"/>
      <c r="H13" s="5"/>
      <c r="I13" s="5"/>
    </row>
    <row r="14" spans="2:9" x14ac:dyDescent="0.3">
      <c r="B14" s="15" t="s">
        <v>4</v>
      </c>
      <c r="C14" s="20"/>
      <c r="D14" s="20"/>
      <c r="E14" s="20"/>
      <c r="F14" s="20"/>
      <c r="G14" s="20">
        <f t="shared" ref="G14" si="0">G12/G5</f>
        <v>0.12200438540840601</v>
      </c>
      <c r="H14" s="7"/>
      <c r="I14" s="20"/>
    </row>
    <row r="16" spans="2:9" x14ac:dyDescent="0.3">
      <c r="B16" s="1" t="s">
        <v>18</v>
      </c>
    </row>
  </sheetData>
  <mergeCells count="2">
    <mergeCell ref="B3:G3"/>
    <mergeCell ref="I3:I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6"/>
  <sheetViews>
    <sheetView zoomScale="85" zoomScaleNormal="85" workbookViewId="0"/>
  </sheetViews>
  <sheetFormatPr defaultColWidth="9.21875" defaultRowHeight="14.4" x14ac:dyDescent="0.3"/>
  <cols>
    <col min="1" max="1" width="9.21875" style="1"/>
    <col min="2" max="2" width="39.44140625" style="1" customWidth="1"/>
    <col min="3" max="7" width="9.21875" style="1"/>
    <col min="8" max="8" width="1.21875" style="1" customWidth="1"/>
    <col min="9" max="9" width="11.44140625" style="1" customWidth="1"/>
    <col min="10" max="16384" width="9.21875" style="1"/>
  </cols>
  <sheetData>
    <row r="3" spans="2:9" ht="35.25" customHeight="1" x14ac:dyDescent="0.4">
      <c r="B3" s="24" t="s">
        <v>15</v>
      </c>
      <c r="C3" s="24"/>
      <c r="D3" s="24"/>
      <c r="E3" s="24"/>
      <c r="F3" s="24"/>
      <c r="G3" s="24"/>
      <c r="H3" s="5"/>
      <c r="I3" s="25" t="s">
        <v>5</v>
      </c>
    </row>
    <row r="4" spans="2:9" ht="22.5" customHeight="1" x14ac:dyDescent="0.3">
      <c r="B4" s="9" t="s">
        <v>9</v>
      </c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5"/>
      <c r="I4" s="25"/>
    </row>
    <row r="5" spans="2:9" x14ac:dyDescent="0.3">
      <c r="B5" s="15" t="s">
        <v>14</v>
      </c>
      <c r="C5" s="16"/>
      <c r="D5" s="16"/>
      <c r="E5" s="16"/>
      <c r="F5" s="16"/>
      <c r="G5" s="16">
        <v>11128</v>
      </c>
      <c r="H5" s="6"/>
      <c r="I5" s="16"/>
    </row>
    <row r="6" spans="2:9" x14ac:dyDescent="0.3">
      <c r="B6" s="11" t="s">
        <v>7</v>
      </c>
      <c r="C6" s="12"/>
      <c r="D6" s="12"/>
      <c r="E6" s="12"/>
      <c r="F6" s="12"/>
      <c r="G6" s="12">
        <v>0</v>
      </c>
      <c r="H6" s="6"/>
      <c r="I6" s="12"/>
    </row>
    <row r="7" spans="2:9" x14ac:dyDescent="0.3">
      <c r="B7" s="15" t="s">
        <v>8</v>
      </c>
      <c r="C7" s="16"/>
      <c r="D7" s="16"/>
      <c r="E7" s="16"/>
      <c r="F7" s="16"/>
      <c r="G7" s="16">
        <v>0</v>
      </c>
      <c r="H7" s="6"/>
      <c r="I7" s="16"/>
    </row>
    <row r="8" spans="2:9" x14ac:dyDescent="0.3">
      <c r="B8" s="11" t="s">
        <v>0</v>
      </c>
      <c r="C8" s="12"/>
      <c r="D8" s="12"/>
      <c r="E8" s="12"/>
      <c r="F8" s="12"/>
      <c r="G8" s="12">
        <v>0</v>
      </c>
      <c r="H8" s="6"/>
      <c r="I8" s="12"/>
    </row>
    <row r="9" spans="2:9" x14ac:dyDescent="0.3">
      <c r="B9" s="17" t="s">
        <v>1</v>
      </c>
      <c r="C9" s="18"/>
      <c r="D9" s="18"/>
      <c r="E9" s="18"/>
      <c r="F9" s="18"/>
      <c r="G9" s="18"/>
      <c r="H9" s="6"/>
      <c r="I9" s="16"/>
    </row>
    <row r="10" spans="2:9" x14ac:dyDescent="0.3">
      <c r="B10" s="19" t="s">
        <v>2</v>
      </c>
      <c r="C10" s="18"/>
      <c r="D10" s="18"/>
      <c r="E10" s="18"/>
      <c r="F10" s="18"/>
      <c r="G10" s="18"/>
      <c r="H10" s="6"/>
      <c r="I10" s="16"/>
    </row>
    <row r="11" spans="2:9" x14ac:dyDescent="0.3">
      <c r="B11" s="5"/>
      <c r="C11" s="5"/>
      <c r="D11" s="5"/>
      <c r="E11" s="5"/>
      <c r="F11" s="5"/>
      <c r="G11" s="5"/>
      <c r="H11" s="5"/>
      <c r="I11" s="5"/>
    </row>
    <row r="12" spans="2:9" ht="15.6" x14ac:dyDescent="0.3">
      <c r="B12" s="13" t="s">
        <v>3</v>
      </c>
      <c r="C12" s="14"/>
      <c r="D12" s="14"/>
      <c r="E12" s="14"/>
      <c r="F12" s="14"/>
      <c r="G12" s="14"/>
      <c r="H12" s="6"/>
      <c r="I12" s="14"/>
    </row>
    <row r="13" spans="2:9" x14ac:dyDescent="0.3">
      <c r="B13" s="5"/>
      <c r="C13" s="5"/>
      <c r="D13" s="5"/>
      <c r="E13" s="5"/>
      <c r="F13" s="5"/>
      <c r="G13" s="5"/>
      <c r="H13" s="5"/>
      <c r="I13" s="5"/>
    </row>
    <row r="14" spans="2:9" x14ac:dyDescent="0.3">
      <c r="B14" s="15" t="s">
        <v>4</v>
      </c>
      <c r="C14" s="20"/>
      <c r="D14" s="20"/>
      <c r="E14" s="20"/>
      <c r="F14" s="20"/>
      <c r="G14" s="20">
        <f t="shared" ref="G14" si="0">G12/G5</f>
        <v>0</v>
      </c>
      <c r="H14" s="7"/>
      <c r="I14" s="20"/>
    </row>
    <row r="16" spans="2:9" x14ac:dyDescent="0.3">
      <c r="B16" s="1" t="s">
        <v>19</v>
      </c>
    </row>
  </sheetData>
  <mergeCells count="2">
    <mergeCell ref="B3:G3"/>
    <mergeCell ref="I3:I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4"/>
  <sheetViews>
    <sheetView zoomScale="85" zoomScaleNormal="85" workbookViewId="0"/>
  </sheetViews>
  <sheetFormatPr defaultColWidth="9.21875" defaultRowHeight="14.4" x14ac:dyDescent="0.3"/>
  <cols>
    <col min="1" max="1" width="9.21875" style="1"/>
    <col min="2" max="2" width="39.44140625" style="1" customWidth="1"/>
    <col min="3" max="7" width="9.21875" style="1"/>
    <col min="8" max="8" width="1.21875" style="1" customWidth="1"/>
    <col min="9" max="9" width="11.44140625" style="1" customWidth="1"/>
    <col min="10" max="16384" width="9.21875" style="1"/>
  </cols>
  <sheetData>
    <row r="3" spans="2:9" ht="35.25" customHeight="1" x14ac:dyDescent="0.4">
      <c r="B3" s="24" t="s">
        <v>15</v>
      </c>
      <c r="C3" s="24"/>
      <c r="D3" s="24"/>
      <c r="E3" s="24"/>
      <c r="F3" s="24"/>
      <c r="G3" s="24"/>
      <c r="H3" s="5"/>
      <c r="I3" s="25" t="s">
        <v>5</v>
      </c>
    </row>
    <row r="4" spans="2:9" ht="22.5" customHeight="1" x14ac:dyDescent="0.3">
      <c r="B4" s="9" t="s">
        <v>9</v>
      </c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5"/>
      <c r="I4" s="25"/>
    </row>
    <row r="5" spans="2:9" x14ac:dyDescent="0.3">
      <c r="B5" s="15" t="s">
        <v>6</v>
      </c>
      <c r="C5" s="16">
        <v>3242.24739</v>
      </c>
      <c r="D5" s="16">
        <v>4056.01316</v>
      </c>
      <c r="E5" s="16">
        <v>3695.8686699999998</v>
      </c>
      <c r="F5" s="16">
        <v>3429.8931000000002</v>
      </c>
      <c r="G5" s="16">
        <v>3277.5084999999999</v>
      </c>
      <c r="H5" s="6"/>
      <c r="I5" s="16">
        <f>AVERAGE(C5:G5)</f>
        <v>3540.3061640000001</v>
      </c>
    </row>
    <row r="6" spans="2:9" x14ac:dyDescent="0.3">
      <c r="B6" s="11" t="s">
        <v>7</v>
      </c>
      <c r="C6" s="12">
        <v>-2922</v>
      </c>
      <c r="D6" s="12">
        <v>-3460.8578500000008</v>
      </c>
      <c r="E6" s="12">
        <v>-3220.9109400000007</v>
      </c>
      <c r="F6" s="12">
        <v>-2928.4784600000003</v>
      </c>
      <c r="G6" s="12">
        <v>-2239.3344499999998</v>
      </c>
      <c r="H6" s="6"/>
      <c r="I6" s="12">
        <f t="shared" ref="I6:I10" si="0">AVERAGE(C6:G6)</f>
        <v>-2954.3163400000003</v>
      </c>
    </row>
    <row r="7" spans="2:9" x14ac:dyDescent="0.3">
      <c r="B7" s="15" t="s">
        <v>8</v>
      </c>
      <c r="C7" s="16">
        <v>-1026.73155</v>
      </c>
      <c r="D7" s="16">
        <v>-886.12064999999996</v>
      </c>
      <c r="E7" s="16">
        <v>-827.23059999999998</v>
      </c>
      <c r="F7" s="16">
        <v>-646.52440000000001</v>
      </c>
      <c r="G7" s="16">
        <v>-760.86090999999999</v>
      </c>
      <c r="H7" s="6"/>
      <c r="I7" s="16">
        <f t="shared" si="0"/>
        <v>-829.49362199999996</v>
      </c>
    </row>
    <row r="8" spans="2:9" x14ac:dyDescent="0.3">
      <c r="B8" s="11" t="s">
        <v>0</v>
      </c>
      <c r="C8" s="12">
        <v>317.66921237000003</v>
      </c>
      <c r="D8" s="12">
        <v>342.72306430950005</v>
      </c>
      <c r="E8" s="12">
        <v>411.76720165550006</v>
      </c>
      <c r="F8" s="12">
        <v>358.2410187719999</v>
      </c>
      <c r="G8" s="12">
        <v>268.45239169450002</v>
      </c>
      <c r="H8" s="6"/>
      <c r="I8" s="12">
        <f t="shared" si="0"/>
        <v>339.7705777603</v>
      </c>
    </row>
    <row r="9" spans="2:9" x14ac:dyDescent="0.3">
      <c r="B9" s="17" t="s">
        <v>1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6"/>
      <c r="I9" s="16">
        <f t="shared" si="0"/>
        <v>0</v>
      </c>
    </row>
    <row r="10" spans="2:9" x14ac:dyDescent="0.3">
      <c r="B10" s="19" t="s">
        <v>2</v>
      </c>
      <c r="C10" s="18">
        <v>317.66921237000003</v>
      </c>
      <c r="D10" s="18">
        <v>342.72306430950005</v>
      </c>
      <c r="E10" s="18">
        <v>411.76720165550006</v>
      </c>
      <c r="F10" s="18">
        <v>358.2410187719999</v>
      </c>
      <c r="G10" s="18">
        <v>268.45239169450002</v>
      </c>
      <c r="H10" s="6"/>
      <c r="I10" s="16">
        <f t="shared" si="0"/>
        <v>339.7705777603</v>
      </c>
    </row>
    <row r="11" spans="2:9" x14ac:dyDescent="0.3">
      <c r="B11" s="5"/>
      <c r="C11" s="5"/>
      <c r="D11" s="5"/>
      <c r="E11" s="5"/>
      <c r="F11" s="5"/>
      <c r="G11" s="5"/>
      <c r="H11" s="5"/>
      <c r="I11" s="5"/>
    </row>
    <row r="12" spans="2:9" ht="15.6" x14ac:dyDescent="0.3">
      <c r="B12" s="13" t="s">
        <v>3</v>
      </c>
      <c r="C12" s="14">
        <f t="shared" ref="C12:F12" si="1">SUM(C5:C8)</f>
        <v>-388.81494762999995</v>
      </c>
      <c r="D12" s="14">
        <f t="shared" si="1"/>
        <v>51.757724309499281</v>
      </c>
      <c r="E12" s="14">
        <f t="shared" si="1"/>
        <v>59.494331655499252</v>
      </c>
      <c r="F12" s="14">
        <f t="shared" si="1"/>
        <v>213.13125877199985</v>
      </c>
      <c r="G12" s="14">
        <f>SUM(G5:G8)</f>
        <v>545.76553169450017</v>
      </c>
      <c r="H12" s="6"/>
      <c r="I12" s="14">
        <f t="shared" ref="I12" si="2">AVERAGE(C12:G12)</f>
        <v>96.266779760299727</v>
      </c>
    </row>
    <row r="13" spans="2:9" x14ac:dyDescent="0.3">
      <c r="B13" s="5"/>
      <c r="C13" s="5"/>
      <c r="D13" s="5"/>
      <c r="E13" s="5"/>
      <c r="F13" s="5"/>
      <c r="G13" s="5"/>
      <c r="H13" s="5"/>
      <c r="I13" s="5"/>
    </row>
    <row r="14" spans="2:9" x14ac:dyDescent="0.3">
      <c r="B14" s="15" t="s">
        <v>4</v>
      </c>
      <c r="C14" s="20">
        <f>C12/C5</f>
        <v>-0.11992143129769008</v>
      </c>
      <c r="D14" s="20">
        <f t="shared" ref="D14:G14" si="3">D12/D5</f>
        <v>1.2760738752016101E-2</v>
      </c>
      <c r="E14" s="20">
        <f t="shared" si="3"/>
        <v>1.6097523198923422E-2</v>
      </c>
      <c r="F14" s="20">
        <f t="shared" si="3"/>
        <v>6.2139329873575316E-2</v>
      </c>
      <c r="G14" s="20">
        <f t="shared" si="3"/>
        <v>0.16651841839449086</v>
      </c>
      <c r="H14" s="7"/>
      <c r="I14" s="20">
        <f>AVERAGE(C14:G14)</f>
        <v>2.7518915784263121E-2</v>
      </c>
    </row>
  </sheetData>
  <mergeCells count="2">
    <mergeCell ref="B3:G3"/>
    <mergeCell ref="I3:I4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A100"/>
  </sheetPr>
  <dimension ref="B2:I16"/>
  <sheetViews>
    <sheetView zoomScale="85" zoomScaleNormal="85" workbookViewId="0"/>
  </sheetViews>
  <sheetFormatPr defaultColWidth="9.21875" defaultRowHeight="14.4" x14ac:dyDescent="0.3"/>
  <cols>
    <col min="1" max="1" width="9.21875" style="1"/>
    <col min="2" max="2" width="39.44140625" style="1" customWidth="1"/>
    <col min="3" max="7" width="9.21875" style="1"/>
    <col min="8" max="8" width="1.21875" style="1" customWidth="1"/>
    <col min="9" max="9" width="10.88671875" style="1" customWidth="1"/>
    <col min="10" max="16384" width="9.21875" style="1"/>
  </cols>
  <sheetData>
    <row r="2" spans="2:9" x14ac:dyDescent="0.3">
      <c r="B2" s="5" t="s">
        <v>20</v>
      </c>
    </row>
    <row r="3" spans="2:9" ht="35.25" customHeight="1" x14ac:dyDescent="0.4">
      <c r="B3" s="24" t="s">
        <v>15</v>
      </c>
      <c r="C3" s="24"/>
      <c r="D3" s="24"/>
      <c r="E3" s="24"/>
      <c r="F3" s="24"/>
      <c r="G3" s="24"/>
      <c r="H3" s="5"/>
      <c r="I3" s="25" t="s">
        <v>5</v>
      </c>
    </row>
    <row r="4" spans="2:9" ht="22.5" customHeight="1" x14ac:dyDescent="0.3">
      <c r="B4" s="9" t="s">
        <v>9</v>
      </c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5"/>
      <c r="I4" s="25"/>
    </row>
    <row r="5" spans="2:9" x14ac:dyDescent="0.3">
      <c r="B5" s="15" t="s">
        <v>6</v>
      </c>
      <c r="C5" s="16">
        <f>+AXA!C5+Greenval!C5+LeasePlan!C5+Protector!C5+UPS!C5+'Volvia (If Suomen sivuliike)'!C5</f>
        <v>3242.24739</v>
      </c>
      <c r="D5" s="16">
        <f>+AXA!D5+Greenval!D5+LeasePlan!D5+Protector!D5+UPS!D5+'Volvia (If Suomen sivuliike)'!D5</f>
        <v>4056.01316</v>
      </c>
      <c r="E5" s="16">
        <f>+AXA!E5+Greenval!E5+LeasePlan!E5+Protector!E5+UPS!E5+'Volvia (If Suomen sivuliike)'!E5</f>
        <v>3695.8686699999998</v>
      </c>
      <c r="F5" s="16">
        <f>+AXA!F5+Greenval!F5+LeasePlan!F5+Protector!F5+UPS!F5+'Volvia (If Suomen sivuliike)'!F5</f>
        <v>3429.8931000000002</v>
      </c>
      <c r="G5" s="16">
        <f>+AXA!G5+Greenval!G5+LeasePlan!G5+Protector!G5+UPS!G5+'Volvia (If Suomen sivuliike)'!G5</f>
        <v>17633.826809999999</v>
      </c>
      <c r="H5" s="6"/>
      <c r="I5" s="16">
        <f>AVERAGE(C5:G5)</f>
        <v>6411.5698259999999</v>
      </c>
    </row>
    <row r="6" spans="2:9" x14ac:dyDescent="0.3">
      <c r="B6" s="11" t="s">
        <v>7</v>
      </c>
      <c r="C6" s="12">
        <f>+AXA!C6+Greenval!C6+LeasePlan!C6+Protector!C6+UPS!C6+'Volvia (If Suomen sivuliike)'!C6</f>
        <v>-2922</v>
      </c>
      <c r="D6" s="12">
        <f>+AXA!D6+Greenval!D6+LeasePlan!D6+Protector!D6+UPS!D6+'Volvia (If Suomen sivuliike)'!D6</f>
        <v>-3460.8578500000008</v>
      </c>
      <c r="E6" s="12">
        <f>+AXA!E6+Greenval!E6+LeasePlan!E6+Protector!E6+UPS!E6+'Volvia (If Suomen sivuliike)'!E6</f>
        <v>-3220.9109400000007</v>
      </c>
      <c r="F6" s="12">
        <f>+AXA!F6+Greenval!F6+LeasePlan!F6+Protector!F6+UPS!F6+'Volvia (If Suomen sivuliike)'!F6</f>
        <v>-2928.4784600000003</v>
      </c>
      <c r="G6" s="12">
        <f>+AXA!G6+Greenval!G6+LeasePlan!G6+Protector!G6+UPS!G6+'Volvia (If Suomen sivuliike)'!G6</f>
        <v>-3969.4691199999997</v>
      </c>
      <c r="H6" s="6"/>
      <c r="I6" s="12">
        <f t="shared" ref="I6:I10" si="0">AVERAGE(C6:G6)</f>
        <v>-3300.3432740000003</v>
      </c>
    </row>
    <row r="7" spans="2:9" x14ac:dyDescent="0.3">
      <c r="B7" s="15" t="s">
        <v>8</v>
      </c>
      <c r="C7" s="16">
        <f>+AXA!C7+Greenval!C7+LeasePlan!C7+Protector!C7+UPS!C7+'Volvia (If Suomen sivuliike)'!C7</f>
        <v>-1026.73155</v>
      </c>
      <c r="D7" s="16">
        <f>+AXA!D7+Greenval!D7+LeasePlan!D7+Protector!D7+UPS!D7+'Volvia (If Suomen sivuliike)'!D7</f>
        <v>-886.12064999999996</v>
      </c>
      <c r="E7" s="16">
        <f>+AXA!E7+Greenval!E7+LeasePlan!E7+Protector!E7+UPS!E7+'Volvia (If Suomen sivuliike)'!E7</f>
        <v>-827.23059999999998</v>
      </c>
      <c r="F7" s="16">
        <f>+AXA!F7+Greenval!F7+LeasePlan!F7+Protector!F7+UPS!F7+'Volvia (If Suomen sivuliike)'!F7</f>
        <v>-646.52440000000001</v>
      </c>
      <c r="G7" s="16">
        <f>+AXA!G7+Greenval!G7+LeasePlan!G7+Protector!G7+UPS!G7+'Volvia (If Suomen sivuliike)'!G7</f>
        <v>-1338.84151</v>
      </c>
      <c r="H7" s="6"/>
      <c r="I7" s="16">
        <f t="shared" si="0"/>
        <v>-945.08974199999989</v>
      </c>
    </row>
    <row r="8" spans="2:9" x14ac:dyDescent="0.3">
      <c r="B8" s="11" t="s">
        <v>0</v>
      </c>
      <c r="C8" s="12">
        <f>+AXA!C8+Greenval!C8+LeasePlan!C8+Protector!C8+UPS!C8+'Volvia (If Suomen sivuliike)'!C8</f>
        <v>317.66921237000003</v>
      </c>
      <c r="D8" s="12">
        <f>+AXA!D8+Greenval!D8+LeasePlan!D8+Protector!D8+UPS!D8+'Volvia (If Suomen sivuliike)'!D8</f>
        <v>342.72306430950005</v>
      </c>
      <c r="E8" s="12">
        <f>+AXA!E8+Greenval!E8+LeasePlan!E8+Protector!E8+UPS!E8+'Volvia (If Suomen sivuliike)'!E8</f>
        <v>411.76720165550006</v>
      </c>
      <c r="F8" s="12">
        <f>+AXA!F8+Greenval!F8+LeasePlan!F8+Protector!F8+UPS!F8+'Volvia (If Suomen sivuliike)'!F8</f>
        <v>358.2410187719999</v>
      </c>
      <c r="G8" s="12">
        <f>+AXA!G8+Greenval!G8+LeasePlan!G8+Protector!G8+UPS!G8+'Volvia (If Suomen sivuliike)'!G8</f>
        <v>282.9626186691404</v>
      </c>
      <c r="H8" s="6"/>
      <c r="I8" s="12">
        <f t="shared" si="0"/>
        <v>342.67262315522811</v>
      </c>
    </row>
    <row r="9" spans="2:9" x14ac:dyDescent="0.3">
      <c r="B9" s="17" t="s">
        <v>1</v>
      </c>
      <c r="C9" s="18">
        <f>+AXA!C9+Greenval!C9+LeasePlan!C9+Protector!C9+UPS!C9+'Volvia (If Suomen sivuliike)'!C9</f>
        <v>0</v>
      </c>
      <c r="D9" s="18">
        <f>+AXA!D9+Greenval!D9+LeasePlan!D9+Protector!D9+UPS!D9+'Volvia (If Suomen sivuliike)'!D9</f>
        <v>0</v>
      </c>
      <c r="E9" s="18">
        <f>+AXA!E9+Greenval!E9+LeasePlan!E9+Protector!E9+UPS!E9+'Volvia (If Suomen sivuliike)'!E9</f>
        <v>0</v>
      </c>
      <c r="F9" s="18">
        <f>+AXA!F9+Greenval!F9+LeasePlan!F9+Protector!F9+UPS!F9+'Volvia (If Suomen sivuliike)'!F9</f>
        <v>0</v>
      </c>
      <c r="G9" s="18">
        <f>+AXA!G9+Greenval!G9+LeasePlan!G9+Protector!G9+UPS!G9+'Volvia (If Suomen sivuliike)'!G9</f>
        <v>0</v>
      </c>
      <c r="H9" s="6"/>
      <c r="I9" s="16">
        <f t="shared" si="0"/>
        <v>0</v>
      </c>
    </row>
    <row r="10" spans="2:9" x14ac:dyDescent="0.3">
      <c r="B10" s="19" t="s">
        <v>2</v>
      </c>
      <c r="C10" s="18">
        <f>+AXA!C10+Greenval!C10+LeasePlan!C10+Protector!C10+UPS!C10+'Volvia (If Suomen sivuliike)'!C10</f>
        <v>317.66921237000003</v>
      </c>
      <c r="D10" s="18">
        <f>+AXA!D10+Greenval!D10+LeasePlan!D10+Protector!D10+UPS!D10+'Volvia (If Suomen sivuliike)'!D10</f>
        <v>342.72306430950005</v>
      </c>
      <c r="E10" s="18">
        <f>+AXA!E10+Greenval!E10+LeasePlan!E10+Protector!E10+UPS!E10+'Volvia (If Suomen sivuliike)'!E10</f>
        <v>411.76720165550006</v>
      </c>
      <c r="F10" s="18">
        <f>+AXA!F10+Greenval!F10+LeasePlan!F10+Protector!F10+UPS!F10+'Volvia (If Suomen sivuliike)'!F10</f>
        <v>358.2410187719999</v>
      </c>
      <c r="G10" s="18">
        <f>+AXA!G10+Greenval!G10+LeasePlan!G10+Protector!G10+UPS!G10+'Volvia (If Suomen sivuliike)'!G10</f>
        <v>282.9626186691404</v>
      </c>
      <c r="H10" s="6"/>
      <c r="I10" s="16">
        <f t="shared" si="0"/>
        <v>342.67262315522811</v>
      </c>
    </row>
    <row r="11" spans="2:9" x14ac:dyDescent="0.3">
      <c r="B11" s="5"/>
      <c r="C11" s="5"/>
      <c r="D11" s="5"/>
      <c r="E11" s="5"/>
      <c r="F11" s="5"/>
      <c r="G11" s="5"/>
      <c r="H11" s="5"/>
      <c r="I11" s="5"/>
    </row>
    <row r="12" spans="2:9" ht="15.6" x14ac:dyDescent="0.3">
      <c r="B12" s="13" t="s">
        <v>3</v>
      </c>
      <c r="C12" s="14">
        <f t="shared" ref="C12:F12" si="1">SUM(C5:C8)</f>
        <v>-388.81494762999995</v>
      </c>
      <c r="D12" s="14">
        <f t="shared" si="1"/>
        <v>51.757724309499281</v>
      </c>
      <c r="E12" s="14">
        <f t="shared" si="1"/>
        <v>59.494331655499252</v>
      </c>
      <c r="F12" s="14">
        <f t="shared" si="1"/>
        <v>213.13125877199985</v>
      </c>
      <c r="G12" s="14">
        <f>SUM(G5:G8)</f>
        <v>12608.478798669139</v>
      </c>
      <c r="H12" s="6"/>
      <c r="I12" s="14">
        <f t="shared" ref="I12" si="2">AVERAGE(C12:G12)</f>
        <v>2508.8094331552275</v>
      </c>
    </row>
    <row r="13" spans="2:9" x14ac:dyDescent="0.3">
      <c r="B13" s="5"/>
      <c r="C13" s="5"/>
      <c r="D13" s="5"/>
      <c r="E13" s="5"/>
      <c r="F13" s="5"/>
      <c r="G13" s="5"/>
      <c r="H13" s="5"/>
      <c r="I13" s="5"/>
    </row>
    <row r="14" spans="2:9" x14ac:dyDescent="0.3">
      <c r="B14" s="15" t="s">
        <v>4</v>
      </c>
      <c r="C14" s="20">
        <f>C12/C5</f>
        <v>-0.11992143129769008</v>
      </c>
      <c r="D14" s="20">
        <f t="shared" ref="D14:G14" si="3">D12/D5</f>
        <v>1.2760738752016101E-2</v>
      </c>
      <c r="E14" s="20">
        <f t="shared" si="3"/>
        <v>1.6097523198923422E-2</v>
      </c>
      <c r="F14" s="20">
        <f t="shared" si="3"/>
        <v>6.2139329873575316E-2</v>
      </c>
      <c r="G14" s="20">
        <f t="shared" si="3"/>
        <v>0.71501659478241975</v>
      </c>
      <c r="H14" s="7"/>
      <c r="I14" s="20">
        <f>AVERAGE(C14:G14)</f>
        <v>0.13721855106184891</v>
      </c>
    </row>
    <row r="16" spans="2:9" x14ac:dyDescent="0.3">
      <c r="B16" s="3" t="s">
        <v>12</v>
      </c>
      <c r="C16" s="4">
        <f>AVERAGE($C$14:$G$14)</f>
        <v>0.13721855106184891</v>
      </c>
      <c r="D16" s="4">
        <f t="shared" ref="D16:G16" si="4">AVERAGE($C$14:$G$14)</f>
        <v>0.13721855106184891</v>
      </c>
      <c r="E16" s="4">
        <f t="shared" si="4"/>
        <v>0.13721855106184891</v>
      </c>
      <c r="F16" s="4">
        <f t="shared" si="4"/>
        <v>0.13721855106184891</v>
      </c>
      <c r="G16" s="4">
        <f t="shared" si="4"/>
        <v>0.13721855106184891</v>
      </c>
      <c r="H16" s="3"/>
    </row>
  </sheetData>
  <mergeCells count="2">
    <mergeCell ref="B3:G3"/>
    <mergeCell ref="I3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D00"/>
  </sheetPr>
  <dimension ref="B3:I16"/>
  <sheetViews>
    <sheetView zoomScale="85" zoomScaleNormal="85" workbookViewId="0"/>
  </sheetViews>
  <sheetFormatPr defaultColWidth="9.21875" defaultRowHeight="14.4" x14ac:dyDescent="0.3"/>
  <cols>
    <col min="1" max="1" width="9.21875" style="1"/>
    <col min="2" max="2" width="39.44140625" style="1" customWidth="1"/>
    <col min="3" max="7" width="9.21875" style="1"/>
    <col min="8" max="8" width="1.21875" style="1" customWidth="1"/>
    <col min="9" max="9" width="11.44140625" style="1" customWidth="1"/>
    <col min="10" max="16384" width="9.21875" style="1"/>
  </cols>
  <sheetData>
    <row r="3" spans="2:9" ht="35.25" customHeight="1" x14ac:dyDescent="0.4">
      <c r="B3" s="24" t="s">
        <v>15</v>
      </c>
      <c r="C3" s="24"/>
      <c r="D3" s="24"/>
      <c r="E3" s="24"/>
      <c r="F3" s="24"/>
      <c r="G3" s="24"/>
      <c r="H3" s="5"/>
      <c r="I3" s="25" t="s">
        <v>5</v>
      </c>
    </row>
    <row r="4" spans="2:9" ht="22.5" customHeight="1" x14ac:dyDescent="0.3">
      <c r="B4" s="9" t="s">
        <v>9</v>
      </c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5"/>
      <c r="I4" s="25"/>
    </row>
    <row r="5" spans="2:9" x14ac:dyDescent="0.3">
      <c r="B5" s="15" t="s">
        <v>6</v>
      </c>
      <c r="C5" s="16">
        <f>'Suomalaiset yhtiöt Yhteensä'!C5+'Volvia (If Suomen sivuliike)'!C5</f>
        <v>736622.29824480833</v>
      </c>
      <c r="D5" s="16">
        <f>'Suomalaiset yhtiöt Yhteensä'!D5+'Volvia (If Suomen sivuliike)'!D5</f>
        <v>775496.31488759816</v>
      </c>
      <c r="E5" s="16">
        <f>'Suomalaiset yhtiöt Yhteensä'!E5+'Volvia (If Suomen sivuliike)'!E5</f>
        <v>795500.10047942481</v>
      </c>
      <c r="F5" s="16">
        <f>'Suomalaiset yhtiöt Yhteensä'!F5+'Volvia (If Suomen sivuliike)'!F5</f>
        <v>814648.74750715191</v>
      </c>
      <c r="G5" s="16">
        <f>'Suomalaiset yhtiöt Yhteensä'!G5+'Volvia (If Suomen sivuliike)'!G5</f>
        <v>812880.94880000001</v>
      </c>
      <c r="H5" s="6"/>
      <c r="I5" s="16">
        <f>AVERAGE(C5:G5)</f>
        <v>787029.68198379665</v>
      </c>
    </row>
    <row r="6" spans="2:9" x14ac:dyDescent="0.3">
      <c r="B6" s="11" t="s">
        <v>7</v>
      </c>
      <c r="C6" s="12">
        <f>'Suomalaiset yhtiöt Yhteensä'!C6+'Volvia (If Suomen sivuliike)'!C6</f>
        <v>-516769.06265327014</v>
      </c>
      <c r="D6" s="12">
        <f>'Suomalaiset yhtiöt Yhteensä'!D6+'Volvia (If Suomen sivuliike)'!D6</f>
        <v>-555856.51101640996</v>
      </c>
      <c r="E6" s="12">
        <f>'Suomalaiset yhtiöt Yhteensä'!E6+'Volvia (If Suomen sivuliike)'!E6</f>
        <v>-641434.54773559433</v>
      </c>
      <c r="F6" s="12">
        <f>'Suomalaiset yhtiöt Yhteensä'!F6+'Volvia (If Suomen sivuliike)'!F6</f>
        <v>-679052.18294746208</v>
      </c>
      <c r="G6" s="12">
        <f>'Suomalaiset yhtiöt Yhteensä'!G6+'Volvia (If Suomen sivuliike)'!G6</f>
        <v>-569962.76650061924</v>
      </c>
      <c r="H6" s="6"/>
      <c r="I6" s="12">
        <f t="shared" ref="I6:I10" si="0">AVERAGE(C6:G6)</f>
        <v>-592615.01417067111</v>
      </c>
    </row>
    <row r="7" spans="2:9" x14ac:dyDescent="0.3">
      <c r="B7" s="15" t="s">
        <v>8</v>
      </c>
      <c r="C7" s="16">
        <f>'Suomalaiset yhtiöt Yhteensä'!C7+'Volvia (If Suomen sivuliike)'!C7</f>
        <v>-164730.3126485259</v>
      </c>
      <c r="D7" s="16">
        <f>'Suomalaiset yhtiöt Yhteensä'!D7+'Volvia (If Suomen sivuliike)'!D7</f>
        <v>-159853.73863742934</v>
      </c>
      <c r="E7" s="16">
        <f>'Suomalaiset yhtiöt Yhteensä'!E7+'Volvia (If Suomen sivuliike)'!E7</f>
        <v>-177544.7795941153</v>
      </c>
      <c r="F7" s="16">
        <f>'Suomalaiset yhtiöt Yhteensä'!F7+'Volvia (If Suomen sivuliike)'!F7</f>
        <v>-171335.77593227726</v>
      </c>
      <c r="G7" s="16">
        <f>'Suomalaiset yhtiöt Yhteensä'!G7+'Volvia (If Suomen sivuliike)'!G7</f>
        <v>-182148.97662056118</v>
      </c>
      <c r="H7" s="6"/>
      <c r="I7" s="16">
        <f t="shared" si="0"/>
        <v>-171122.71668658181</v>
      </c>
    </row>
    <row r="8" spans="2:9" x14ac:dyDescent="0.3">
      <c r="B8" s="11" t="s">
        <v>0</v>
      </c>
      <c r="C8" s="12">
        <f>'Suomalaiset yhtiöt Yhteensä'!C8+'Volvia (If Suomen sivuliike)'!C8</f>
        <v>251436.21891542184</v>
      </c>
      <c r="D8" s="12">
        <f>'Suomalaiset yhtiöt Yhteensä'!D8+'Volvia (If Suomen sivuliike)'!D8</f>
        <v>110656.45949690499</v>
      </c>
      <c r="E8" s="12">
        <f>'Suomalaiset yhtiöt Yhteensä'!E8+'Volvia (If Suomen sivuliike)'!E8</f>
        <v>142641.5975798553</v>
      </c>
      <c r="F8" s="12">
        <f>'Suomalaiset yhtiöt Yhteensä'!F8+'Volvia (If Suomen sivuliike)'!F8</f>
        <v>93538.899168114309</v>
      </c>
      <c r="G8" s="12">
        <f>'Suomalaiset yhtiöt Yhteensä'!G8+'Volvia (If Suomen sivuliike)'!G8</f>
        <v>137160.74661624903</v>
      </c>
      <c r="H8" s="6"/>
      <c r="I8" s="12">
        <f t="shared" si="0"/>
        <v>147086.78435530909</v>
      </c>
    </row>
    <row r="9" spans="2:9" x14ac:dyDescent="0.3">
      <c r="B9" s="17" t="s">
        <v>1</v>
      </c>
      <c r="C9" s="18">
        <f>'Suomalaiset yhtiöt Yhteensä'!C9+'Volvia (If Suomen sivuliike)'!C9</f>
        <v>50557.118266561156</v>
      </c>
      <c r="D9" s="18">
        <f>'Suomalaiset yhtiöt Yhteensä'!D9+'Volvia (If Suomen sivuliike)'!D9</f>
        <v>54177.460066</v>
      </c>
      <c r="E9" s="18">
        <f>'Suomalaiset yhtiöt Yhteensä'!E9+'Volvia (If Suomen sivuliike)'!E9</f>
        <v>51060.340929999998</v>
      </c>
      <c r="F9" s="18">
        <f>'Suomalaiset yhtiöt Yhteensä'!F9+'Volvia (If Suomen sivuliike)'!F9</f>
        <v>48214.514777999997</v>
      </c>
      <c r="G9" s="18">
        <f>'Suomalaiset yhtiöt Yhteensä'!G9+'Volvia (If Suomen sivuliike)'!G9</f>
        <v>44749.354246562594</v>
      </c>
      <c r="H9" s="6"/>
      <c r="I9" s="16">
        <f t="shared" si="0"/>
        <v>49751.757657424743</v>
      </c>
    </row>
    <row r="10" spans="2:9" x14ac:dyDescent="0.3">
      <c r="B10" s="19" t="s">
        <v>2</v>
      </c>
      <c r="C10" s="18">
        <f>'Suomalaiset yhtiöt Yhteensä'!C10+'Volvia (If Suomen sivuliike)'!C10</f>
        <v>200879.10064886068</v>
      </c>
      <c r="D10" s="18">
        <f>'Suomalaiset yhtiöt Yhteensä'!D10+'Volvia (If Suomen sivuliike)'!D10</f>
        <v>56478.999430905002</v>
      </c>
      <c r="E10" s="18">
        <f>'Suomalaiset yhtiöt Yhteensä'!E10+'Volvia (If Suomen sivuliike)'!E10</f>
        <v>91581.256649855306</v>
      </c>
      <c r="F10" s="18">
        <f>'Suomalaiset yhtiöt Yhteensä'!F10+'Volvia (If Suomen sivuliike)'!F10</f>
        <v>45324.384390114319</v>
      </c>
      <c r="G10" s="18">
        <f>'Suomalaiset yhtiöt Yhteensä'!G10+'Volvia (If Suomen sivuliike)'!G10</f>
        <v>92411.392369686422</v>
      </c>
      <c r="H10" s="6"/>
      <c r="I10" s="16">
        <f t="shared" si="0"/>
        <v>97335.026697884357</v>
      </c>
    </row>
    <row r="11" spans="2:9" x14ac:dyDescent="0.3">
      <c r="B11" s="5"/>
      <c r="C11" s="5"/>
      <c r="D11" s="5"/>
      <c r="E11" s="5"/>
      <c r="F11" s="5"/>
      <c r="G11" s="5"/>
      <c r="H11" s="5"/>
      <c r="I11" s="5"/>
    </row>
    <row r="12" spans="2:9" ht="15.6" x14ac:dyDescent="0.3">
      <c r="B12" s="13" t="s">
        <v>3</v>
      </c>
      <c r="C12" s="14">
        <f t="shared" ref="C12:F12" si="1">SUM(C5:C8)</f>
        <v>306559.14185843413</v>
      </c>
      <c r="D12" s="14">
        <f t="shared" si="1"/>
        <v>170442.52473066386</v>
      </c>
      <c r="E12" s="14">
        <f t="shared" si="1"/>
        <v>119162.37072957048</v>
      </c>
      <c r="F12" s="14">
        <f t="shared" si="1"/>
        <v>57799.687795526886</v>
      </c>
      <c r="G12" s="14">
        <f>SUM(G5:G8)</f>
        <v>197929.95229506862</v>
      </c>
      <c r="H12" s="6"/>
      <c r="I12" s="14">
        <f t="shared" ref="I12" si="2">AVERAGE(C12:G12)</f>
        <v>170378.73548185281</v>
      </c>
    </row>
    <row r="13" spans="2:9" x14ac:dyDescent="0.3">
      <c r="B13" s="5"/>
      <c r="C13" s="5"/>
      <c r="D13" s="5"/>
      <c r="E13" s="5"/>
      <c r="F13" s="5"/>
      <c r="G13" s="5"/>
      <c r="H13" s="5"/>
      <c r="I13" s="5"/>
    </row>
    <row r="14" spans="2:9" x14ac:dyDescent="0.3">
      <c r="B14" s="15" t="s">
        <v>4</v>
      </c>
      <c r="C14" s="20">
        <f>C12/C5</f>
        <v>0.41616869675122509</v>
      </c>
      <c r="D14" s="20">
        <f t="shared" ref="D14:G14" si="3">D12/D5</f>
        <v>0.21978508660659221</v>
      </c>
      <c r="E14" s="20">
        <f t="shared" si="3"/>
        <v>0.14979554453576407</v>
      </c>
      <c r="F14" s="20">
        <f t="shared" si="3"/>
        <v>7.0950440876998283E-2</v>
      </c>
      <c r="G14" s="20">
        <f t="shared" si="3"/>
        <v>0.24349193149040943</v>
      </c>
      <c r="H14" s="7"/>
      <c r="I14" s="20">
        <f>AVERAGE(C14:G14)</f>
        <v>0.22003834005219783</v>
      </c>
    </row>
    <row r="16" spans="2:9" x14ac:dyDescent="0.3">
      <c r="B16" s="3" t="s">
        <v>12</v>
      </c>
      <c r="C16" s="4">
        <f>AVERAGE($C$14:$G$14)</f>
        <v>0.22003834005219783</v>
      </c>
      <c r="D16" s="4">
        <f t="shared" ref="D16:G16" si="4">AVERAGE($C$14:$G$14)</f>
        <v>0.22003834005219783</v>
      </c>
      <c r="E16" s="4">
        <f t="shared" si="4"/>
        <v>0.22003834005219783</v>
      </c>
      <c r="F16" s="4">
        <f t="shared" si="4"/>
        <v>0.22003834005219783</v>
      </c>
      <c r="G16" s="4">
        <f t="shared" si="4"/>
        <v>0.22003834005219783</v>
      </c>
      <c r="H16" s="3"/>
    </row>
  </sheetData>
  <mergeCells count="2">
    <mergeCell ref="B3:G3"/>
    <mergeCell ref="I3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4"/>
  <sheetViews>
    <sheetView zoomScale="85" zoomScaleNormal="85" workbookViewId="0"/>
  </sheetViews>
  <sheetFormatPr defaultColWidth="9.21875" defaultRowHeight="14.4" x14ac:dyDescent="0.3"/>
  <cols>
    <col min="1" max="1" width="9.21875" style="5"/>
    <col min="2" max="2" width="39.44140625" style="5" customWidth="1"/>
    <col min="3" max="7" width="9.21875" style="5"/>
    <col min="8" max="8" width="1.21875" style="5" customWidth="1"/>
    <col min="9" max="9" width="11.44140625" style="1" customWidth="1"/>
    <col min="10" max="16384" width="9.21875" style="5"/>
  </cols>
  <sheetData>
    <row r="3" spans="2:9" ht="35.25" customHeight="1" x14ac:dyDescent="0.4">
      <c r="B3" s="24" t="s">
        <v>15</v>
      </c>
      <c r="C3" s="24"/>
      <c r="D3" s="24"/>
      <c r="E3" s="24"/>
      <c r="F3" s="24"/>
      <c r="G3" s="24"/>
      <c r="I3" s="25" t="s">
        <v>5</v>
      </c>
    </row>
    <row r="4" spans="2:9" ht="22.5" customHeight="1" x14ac:dyDescent="0.25">
      <c r="B4" s="9" t="s">
        <v>9</v>
      </c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I4" s="25"/>
    </row>
    <row r="5" spans="2:9" ht="13.8" x14ac:dyDescent="0.25">
      <c r="B5" s="15" t="s">
        <v>6</v>
      </c>
      <c r="C5" s="16">
        <v>70702.09</v>
      </c>
      <c r="D5" s="16">
        <v>72265.399999999994</v>
      </c>
      <c r="E5" s="16">
        <v>75245.706860000006</v>
      </c>
      <c r="F5" s="16">
        <v>79285.020560000004</v>
      </c>
      <c r="G5" s="16">
        <v>78555.478170000002</v>
      </c>
      <c r="H5" s="6"/>
      <c r="I5" s="16">
        <f>AVERAGE(C5:G5)</f>
        <v>75210.739117999998</v>
      </c>
    </row>
    <row r="6" spans="2:9" ht="13.8" x14ac:dyDescent="0.25">
      <c r="B6" s="11" t="s">
        <v>7</v>
      </c>
      <c r="C6" s="12">
        <v>-45779.447000000102</v>
      </c>
      <c r="D6" s="12">
        <v>-73687.8</v>
      </c>
      <c r="E6" s="12">
        <v>-56607.883820000003</v>
      </c>
      <c r="F6" s="12">
        <v>-60501.419300000001</v>
      </c>
      <c r="G6" s="12">
        <v>-52439.230550000102</v>
      </c>
      <c r="H6" s="6"/>
      <c r="I6" s="12">
        <f t="shared" ref="I6:I8" si="0">AVERAGE(C6:G6)</f>
        <v>-57803.156134000048</v>
      </c>
    </row>
    <row r="7" spans="2:9" ht="13.8" x14ac:dyDescent="0.25">
      <c r="B7" s="15" t="s">
        <v>8</v>
      </c>
      <c r="C7" s="16">
        <v>-19994</v>
      </c>
      <c r="D7" s="16">
        <v>-21024.2</v>
      </c>
      <c r="E7" s="16">
        <v>-21669.353999999999</v>
      </c>
      <c r="F7" s="16">
        <v>-20482.439999999999</v>
      </c>
      <c r="G7" s="16">
        <v>-21784.499</v>
      </c>
      <c r="H7" s="6"/>
      <c r="I7" s="16">
        <f t="shared" si="0"/>
        <v>-20990.898599999997</v>
      </c>
    </row>
    <row r="8" spans="2:9" ht="13.8" x14ac:dyDescent="0.25">
      <c r="B8" s="11" t="s">
        <v>0</v>
      </c>
      <c r="C8" s="12">
        <v>27583.312927021074</v>
      </c>
      <c r="D8" s="12">
        <v>16373.876667302053</v>
      </c>
      <c r="E8" s="12">
        <v>20208.033566005248</v>
      </c>
      <c r="F8" s="12">
        <v>13403.370155480434</v>
      </c>
      <c r="G8" s="12">
        <v>11349.71202701195</v>
      </c>
      <c r="H8" s="6"/>
      <c r="I8" s="12">
        <f t="shared" si="0"/>
        <v>17783.66106856415</v>
      </c>
    </row>
    <row r="9" spans="2:9" x14ac:dyDescent="0.3">
      <c r="B9" s="17" t="s">
        <v>1</v>
      </c>
      <c r="C9" s="18">
        <v>5872.0959000000003</v>
      </c>
      <c r="D9" s="18">
        <v>5595.7016999999996</v>
      </c>
      <c r="E9" s="18">
        <v>5094.6104999999998</v>
      </c>
      <c r="F9" s="18">
        <v>5440.02</v>
      </c>
      <c r="G9" s="18">
        <v>5455.0773600000002</v>
      </c>
      <c r="H9" s="6"/>
      <c r="I9" s="16"/>
    </row>
    <row r="10" spans="2:9" x14ac:dyDescent="0.3">
      <c r="B10" s="19" t="s">
        <v>2</v>
      </c>
      <c r="C10" s="18">
        <f>C8-C9</f>
        <v>21711.217027021074</v>
      </c>
      <c r="D10" s="18">
        <f t="shared" ref="D10:F10" si="1">D8-D9</f>
        <v>10778.174967302053</v>
      </c>
      <c r="E10" s="18">
        <f t="shared" si="1"/>
        <v>15113.423066005249</v>
      </c>
      <c r="F10" s="18">
        <f t="shared" si="1"/>
        <v>7963.3501554804334</v>
      </c>
      <c r="G10" s="18">
        <v>5894.6346670119492</v>
      </c>
      <c r="H10" s="6"/>
      <c r="I10" s="16"/>
    </row>
    <row r="11" spans="2:9" ht="13.8" x14ac:dyDescent="0.25">
      <c r="I11" s="5"/>
    </row>
    <row r="12" spans="2:9" ht="15.6" x14ac:dyDescent="0.3">
      <c r="B12" s="13" t="s">
        <v>3</v>
      </c>
      <c r="C12" s="14">
        <f t="shared" ref="C12:F12" si="2">SUM(C5:C8)</f>
        <v>32511.955927020968</v>
      </c>
      <c r="D12" s="14">
        <f t="shared" si="2"/>
        <v>-6072.7233326979567</v>
      </c>
      <c r="E12" s="14">
        <f t="shared" si="2"/>
        <v>17176.502606005251</v>
      </c>
      <c r="F12" s="14">
        <f t="shared" si="2"/>
        <v>11704.531415480438</v>
      </c>
      <c r="G12" s="14">
        <f>SUM(G5:G8)</f>
        <v>15681.460647011851</v>
      </c>
      <c r="H12" s="6"/>
      <c r="I12" s="14">
        <f t="shared" ref="I12" si="3">AVERAGE(C12:G12)</f>
        <v>14200.345452564108</v>
      </c>
    </row>
    <row r="13" spans="2:9" ht="13.8" x14ac:dyDescent="0.25">
      <c r="I13" s="5"/>
    </row>
    <row r="14" spans="2:9" ht="13.8" x14ac:dyDescent="0.25">
      <c r="B14" s="15" t="s">
        <v>4</v>
      </c>
      <c r="C14" s="20">
        <f>C12/C5</f>
        <v>0.45984434020296955</v>
      </c>
      <c r="D14" s="20">
        <f>D12/D5</f>
        <v>-8.4033622351747272E-2</v>
      </c>
      <c r="E14" s="20">
        <f>E12/E5</f>
        <v>0.22827219415937386</v>
      </c>
      <c r="F14" s="20">
        <f>F12/F5</f>
        <v>0.14762601223799743</v>
      </c>
      <c r="G14" s="20">
        <f>G12/G5</f>
        <v>0.19962275085482878</v>
      </c>
      <c r="H14" s="7"/>
      <c r="I14" s="20">
        <f>AVERAGE(C14:G14)</f>
        <v>0.19026633502068449</v>
      </c>
    </row>
  </sheetData>
  <mergeCells count="2">
    <mergeCell ref="B3:G3"/>
    <mergeCell ref="I3:I4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CBE31"/>
  </sheetPr>
  <dimension ref="B3:I16"/>
  <sheetViews>
    <sheetView zoomScale="85" zoomScaleNormal="85" workbookViewId="0"/>
  </sheetViews>
  <sheetFormatPr defaultColWidth="9.21875" defaultRowHeight="14.4" x14ac:dyDescent="0.3"/>
  <cols>
    <col min="1" max="1" width="9.21875" style="1"/>
    <col min="2" max="2" width="39.44140625" style="1" customWidth="1"/>
    <col min="3" max="7" width="9.21875" style="1"/>
    <col min="8" max="8" width="1.21875" style="1" customWidth="1"/>
    <col min="9" max="9" width="11.44140625" style="1" customWidth="1"/>
    <col min="10" max="16384" width="9.21875" style="1"/>
  </cols>
  <sheetData>
    <row r="3" spans="2:9" ht="35.25" customHeight="1" x14ac:dyDescent="0.4">
      <c r="B3" s="24" t="s">
        <v>15</v>
      </c>
      <c r="C3" s="24"/>
      <c r="D3" s="24"/>
      <c r="E3" s="24"/>
      <c r="F3" s="24"/>
      <c r="G3" s="24"/>
      <c r="H3" s="5"/>
      <c r="I3" s="25" t="s">
        <v>5</v>
      </c>
    </row>
    <row r="4" spans="2:9" ht="22.5" customHeight="1" x14ac:dyDescent="0.3">
      <c r="B4" s="9" t="s">
        <v>9</v>
      </c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5"/>
      <c r="I4" s="25"/>
    </row>
    <row r="5" spans="2:9" x14ac:dyDescent="0.3">
      <c r="B5" s="15" t="s">
        <v>6</v>
      </c>
      <c r="C5" s="16">
        <f>'A-vakuutus'!C5+Folksam!C5+'If vahinkovakuutus'!C5+Fennia!C5+Turva!C5+LähiTapiola!C5+'OP Vakuutus'!C5+Pohjantähti!C5+SVV!C5+Ålands!C5+AXA!C5+Greenval!C5+LeasePlan!C5+Protector!C5+UPS!C5+'Volvia (If Suomen sivuliike)'!C5</f>
        <v>736622.29824480833</v>
      </c>
      <c r="D5" s="16">
        <f>'A-vakuutus'!D5+Folksam!D5+'If vahinkovakuutus'!D5+Fennia!D5+Turva!D5+LähiTapiola!D5+'OP Vakuutus'!D5+Pohjantähti!D5+SVV!D5+Ålands!D5+AXA!D5+Greenval!D5+LeasePlan!D5+Protector!D5+UPS!D5+'Volvia (If Suomen sivuliike)'!D5</f>
        <v>775496.31488759816</v>
      </c>
      <c r="E5" s="16">
        <f>'A-vakuutus'!E5+Folksam!E5+'If vahinkovakuutus'!E5+Fennia!E5+Turva!E5+LähiTapiola!E5+'OP Vakuutus'!E5+Pohjantähti!E5+SVV!E5+Ålands!E5+AXA!E5+Greenval!E5+LeasePlan!E5+Protector!E5+UPS!E5+'Volvia (If Suomen sivuliike)'!E5</f>
        <v>795500.10047942481</v>
      </c>
      <c r="F5" s="16">
        <f>'A-vakuutus'!F5+Folksam!F5+'If vahinkovakuutus'!F5+Fennia!F5+Turva!F5+LähiTapiola!F5+'OP Vakuutus'!F5+Pohjantähti!F5+SVV!F5+Ålands!F5+AXA!F5+Greenval!F5+LeasePlan!F5+Protector!F5+UPS!F5+'Volvia (If Suomen sivuliike)'!F5</f>
        <v>814648.74750715191</v>
      </c>
      <c r="G5" s="16">
        <f>'A-vakuutus'!G5+Folksam!G5+'If vahinkovakuutus'!G5+Fennia!G5+Turva!G5+LähiTapiola!G5+'OP Vakuutus'!G5+Pohjantähti!G5+SVV!G5+Ålands!G5+AXA!G5+Greenval!G5+LeasePlan!G5+Protector!G5+UPS!G5+'Volvia (If Suomen sivuliike)'!G5</f>
        <v>827237.26711000002</v>
      </c>
      <c r="H5" s="6"/>
      <c r="I5" s="16">
        <f>AVERAGE(C5:G5)</f>
        <v>789900.9456457966</v>
      </c>
    </row>
    <row r="6" spans="2:9" x14ac:dyDescent="0.3">
      <c r="B6" s="11" t="s">
        <v>7</v>
      </c>
      <c r="C6" s="12">
        <f>'A-vakuutus'!C6+Folksam!C6+'If vahinkovakuutus'!C6+Fennia!C6+Turva!C6+LähiTapiola!C6+'OP Vakuutus'!C6+Pohjantähti!C6+SVV!C6+Ålands!C6+AXA!C6+Greenval!C6+LeasePlan!C6+Protector!C6+UPS!C6+'Volvia (If Suomen sivuliike)'!C6</f>
        <v>-516769.06265327014</v>
      </c>
      <c r="D6" s="12">
        <f>'A-vakuutus'!D6+Folksam!D6+'If vahinkovakuutus'!D6+Fennia!D6+Turva!D6+LähiTapiola!D6+'OP Vakuutus'!D6+Pohjantähti!D6+SVV!D6+Ålands!D6+AXA!D6+Greenval!D6+LeasePlan!D6+Protector!D6+UPS!D6+'Volvia (If Suomen sivuliike)'!D6</f>
        <v>-555856.51101640996</v>
      </c>
      <c r="E6" s="12">
        <f>'A-vakuutus'!E6+Folksam!E6+'If vahinkovakuutus'!E6+Fennia!E6+Turva!E6+LähiTapiola!E6+'OP Vakuutus'!E6+Pohjantähti!E6+SVV!E6+Ålands!E6+AXA!E6+Greenval!E6+LeasePlan!E6+Protector!E6+UPS!E6+'Volvia (If Suomen sivuliike)'!E6</f>
        <v>-641434.54773559433</v>
      </c>
      <c r="F6" s="12">
        <f>'A-vakuutus'!F6+Folksam!F6+'If vahinkovakuutus'!F6+Fennia!F6+Turva!F6+LähiTapiola!F6+'OP Vakuutus'!F6+Pohjantähti!F6+SVV!F6+Ålands!F6+AXA!F6+Greenval!F6+LeasePlan!F6+Protector!F6+UPS!F6+'Volvia (If Suomen sivuliike)'!F6</f>
        <v>-679052.18294746208</v>
      </c>
      <c r="G6" s="12">
        <f>'A-vakuutus'!G6+Folksam!G6+'If vahinkovakuutus'!G6+Fennia!G6+Turva!G6+LähiTapiola!G6+'OP Vakuutus'!G6+Pohjantähti!G6+SVV!G6+Ålands!G6+AXA!G6+Greenval!G6+LeasePlan!G6+Protector!G6+UPS!G6+'Volvia (If Suomen sivuliike)'!G6</f>
        <v>-571692.9011706193</v>
      </c>
      <c r="H6" s="6"/>
      <c r="I6" s="12">
        <f t="shared" ref="I6:I10" si="0">AVERAGE(C6:G6)</f>
        <v>-592961.0411046712</v>
      </c>
    </row>
    <row r="7" spans="2:9" x14ac:dyDescent="0.3">
      <c r="B7" s="15" t="s">
        <v>8</v>
      </c>
      <c r="C7" s="16">
        <f>'A-vakuutus'!C7+Folksam!C7+'If vahinkovakuutus'!C7+Fennia!C7+Turva!C7+LähiTapiola!C7+'OP Vakuutus'!C7+Pohjantähti!C7+SVV!C7+Ålands!C7+AXA!C7+Greenval!C7+LeasePlan!C7+Protector!C7+UPS!C7+'Volvia (If Suomen sivuliike)'!C7</f>
        <v>-164730.3126485259</v>
      </c>
      <c r="D7" s="16">
        <f>'A-vakuutus'!D7+Folksam!D7+'If vahinkovakuutus'!D7+Fennia!D7+Turva!D7+LähiTapiola!D7+'OP Vakuutus'!D7+Pohjantähti!D7+SVV!D7+Ålands!D7+AXA!D7+Greenval!D7+LeasePlan!D7+Protector!D7+UPS!D7+'Volvia (If Suomen sivuliike)'!D7</f>
        <v>-159853.73863742934</v>
      </c>
      <c r="E7" s="16">
        <f>'A-vakuutus'!E7+Folksam!E7+'If vahinkovakuutus'!E7+Fennia!E7+Turva!E7+LähiTapiola!E7+'OP Vakuutus'!E7+Pohjantähti!E7+SVV!E7+Ålands!E7+AXA!E7+Greenval!E7+LeasePlan!E7+Protector!E7+UPS!E7+'Volvia (If Suomen sivuliike)'!E7</f>
        <v>-177544.7795941153</v>
      </c>
      <c r="F7" s="16">
        <f>'A-vakuutus'!F7+Folksam!F7+'If vahinkovakuutus'!F7+Fennia!F7+Turva!F7+LähiTapiola!F7+'OP Vakuutus'!F7+Pohjantähti!F7+SVV!F7+Ålands!F7+AXA!F7+Greenval!F7+LeasePlan!F7+Protector!F7+UPS!F7+'Volvia (If Suomen sivuliike)'!F7</f>
        <v>-171335.77593227726</v>
      </c>
      <c r="G7" s="16">
        <f>'A-vakuutus'!G7+Folksam!G7+'If vahinkovakuutus'!G7+Fennia!G7+Turva!G7+LähiTapiola!G7+'OP Vakuutus'!G7+Pohjantähti!G7+SVV!G7+Ålands!G7+AXA!G7+Greenval!G7+LeasePlan!G7+Protector!G7+UPS!G7+'Volvia (If Suomen sivuliike)'!G7</f>
        <v>-182726.95722056119</v>
      </c>
      <c r="H7" s="6"/>
      <c r="I7" s="16">
        <f t="shared" si="0"/>
        <v>-171238.31280658182</v>
      </c>
    </row>
    <row r="8" spans="2:9" x14ac:dyDescent="0.3">
      <c r="B8" s="11" t="s">
        <v>0</v>
      </c>
      <c r="C8" s="12">
        <f>'A-vakuutus'!C8+Folksam!C8+'If vahinkovakuutus'!C8+Fennia!C8+Turva!C8+LähiTapiola!C8+'OP Vakuutus'!C8+Pohjantähti!C8+SVV!C8+Ålands!C8+AXA!C8+Greenval!C8+LeasePlan!C8+Protector!C8+UPS!C8+'Volvia (If Suomen sivuliike)'!C8</f>
        <v>251436.21891542184</v>
      </c>
      <c r="D8" s="12">
        <f>'A-vakuutus'!D8+Folksam!D8+'If vahinkovakuutus'!D8+Fennia!D8+Turva!D8+LähiTapiola!D8+'OP Vakuutus'!D8+Pohjantähti!D8+SVV!D8+Ålands!D8+AXA!D8+Greenval!D8+LeasePlan!D8+Protector!D8+UPS!D8+'Volvia (If Suomen sivuliike)'!D8</f>
        <v>110656.45949690499</v>
      </c>
      <c r="E8" s="12">
        <f>'A-vakuutus'!E8+Folksam!E8+'If vahinkovakuutus'!E8+Fennia!E8+Turva!E8+LähiTapiola!E8+'OP Vakuutus'!E8+Pohjantähti!E8+SVV!E8+Ålands!E8+AXA!E8+Greenval!E8+LeasePlan!E8+Protector!E8+UPS!E8+'Volvia (If Suomen sivuliike)'!E8</f>
        <v>142641.5975798553</v>
      </c>
      <c r="F8" s="12">
        <f>'A-vakuutus'!F8+Folksam!F8+'If vahinkovakuutus'!F8+Fennia!F8+Turva!F8+LähiTapiola!F8+'OP Vakuutus'!F8+Pohjantähti!F8+SVV!F8+Ålands!F8+AXA!F8+Greenval!F8+LeasePlan!F8+Protector!F8+UPS!F8+'Volvia (If Suomen sivuliike)'!F8</f>
        <v>93538.899168114309</v>
      </c>
      <c r="G8" s="12">
        <f>'A-vakuutus'!G8+Folksam!G8+'If vahinkovakuutus'!G8+Fennia!G8+Turva!G8+LähiTapiola!G8+'OP Vakuutus'!G8+Pohjantähti!G8+SVV!G8+Ålands!G8+AXA!G8+Greenval!G8+LeasePlan!G8+Protector!G8+UPS!G8+'Volvia (If Suomen sivuliike)'!G8</f>
        <v>137175.25684322367</v>
      </c>
      <c r="H8" s="6"/>
      <c r="I8" s="12">
        <f t="shared" si="0"/>
        <v>147089.68640070403</v>
      </c>
    </row>
    <row r="9" spans="2:9" x14ac:dyDescent="0.3">
      <c r="B9" s="17" t="s">
        <v>1</v>
      </c>
      <c r="C9" s="18">
        <f>'A-vakuutus'!C9+Folksam!C9+'If vahinkovakuutus'!C9+Fennia!C9+Turva!C9+LähiTapiola!C9+'OP Vakuutus'!C9+Pohjantähti!C9+SVV!C9+Ålands!C9+AXA!C9+Greenval!C9+LeasePlan!C9+Protector!C9+UPS!C9+'Volvia (If Suomen sivuliike)'!C9</f>
        <v>50557.118266561156</v>
      </c>
      <c r="D9" s="18">
        <f>'A-vakuutus'!D9+Folksam!D9+'If vahinkovakuutus'!D9+Fennia!D9+Turva!D9+LähiTapiola!D9+'OP Vakuutus'!D9+Pohjantähti!D9+SVV!D9+Ålands!D9+AXA!D9+Greenval!D9+LeasePlan!D9+Protector!D9+UPS!D9+'Volvia (If Suomen sivuliike)'!D9</f>
        <v>54177.460066</v>
      </c>
      <c r="E9" s="18">
        <f>'A-vakuutus'!E9+Folksam!E9+'If vahinkovakuutus'!E9+Fennia!E9+Turva!E9+LähiTapiola!E9+'OP Vakuutus'!E9+Pohjantähti!E9+SVV!E9+Ålands!E9+AXA!E9+Greenval!E9+LeasePlan!E9+Protector!E9+UPS!E9+'Volvia (If Suomen sivuliike)'!E9</f>
        <v>51060.340929999998</v>
      </c>
      <c r="F9" s="18">
        <f>'A-vakuutus'!F9+Folksam!F9+'If vahinkovakuutus'!F9+Fennia!F9+Turva!F9+LähiTapiola!F9+'OP Vakuutus'!F9+Pohjantähti!F9+SVV!F9+Ålands!F9+AXA!F9+Greenval!F9+LeasePlan!F9+Protector!F9+UPS!F9+'Volvia (If Suomen sivuliike)'!F9</f>
        <v>48214.514777999997</v>
      </c>
      <c r="G9" s="18">
        <f>'A-vakuutus'!G9+Folksam!G9+'If vahinkovakuutus'!G9+Fennia!G9+Turva!G9+LähiTapiola!G9+'OP Vakuutus'!G9+Pohjantähti!G9+SVV!G9+Ålands!G9+AXA!G9+Greenval!G9+LeasePlan!G9+Protector!G9+UPS!G9+'Volvia (If Suomen sivuliike)'!G9</f>
        <v>44749.354246562594</v>
      </c>
      <c r="H9" s="6"/>
      <c r="I9" s="16">
        <f t="shared" si="0"/>
        <v>49751.757657424743</v>
      </c>
    </row>
    <row r="10" spans="2:9" x14ac:dyDescent="0.3">
      <c r="B10" s="19" t="s">
        <v>2</v>
      </c>
      <c r="C10" s="18">
        <f>'A-vakuutus'!C10+Folksam!C10+'If vahinkovakuutus'!C10+Fennia!C10+Turva!C10+LähiTapiola!C10+'OP Vakuutus'!C10+Pohjantähti!C10+SVV!C10+Ålands!C10+AXA!C10+Greenval!C10+LeasePlan!C10+Protector!C10+UPS!C10+'Volvia (If Suomen sivuliike)'!C10</f>
        <v>200879.10064886071</v>
      </c>
      <c r="D10" s="18">
        <f>'A-vakuutus'!D10+Folksam!D10+'If vahinkovakuutus'!D10+Fennia!D10+Turva!D10+LähiTapiola!D10+'OP Vakuutus'!D10+Pohjantähti!D10+SVV!D10+Ålands!D10+AXA!D10+Greenval!D10+LeasePlan!D10+Protector!D10+UPS!D10+'Volvia (If Suomen sivuliike)'!D10</f>
        <v>56478.999430905009</v>
      </c>
      <c r="E10" s="18">
        <f>'A-vakuutus'!E10+Folksam!E10+'If vahinkovakuutus'!E10+Fennia!E10+Turva!E10+LähiTapiola!E10+'OP Vakuutus'!E10+Pohjantähti!E10+SVV!E10+Ålands!E10+AXA!E10+Greenval!E10+LeasePlan!E10+Protector!E10+UPS!E10+'Volvia (If Suomen sivuliike)'!E10</f>
        <v>91581.256649855306</v>
      </c>
      <c r="F10" s="18">
        <f>'A-vakuutus'!F10+Folksam!F10+'If vahinkovakuutus'!F10+Fennia!F10+Turva!F10+LähiTapiola!F10+'OP Vakuutus'!F10+Pohjantähti!F10+SVV!F10+Ålands!F10+AXA!F10+Greenval!F10+LeasePlan!F10+Protector!F10+UPS!F10+'Volvia (If Suomen sivuliike)'!F10</f>
        <v>45324.384390114312</v>
      </c>
      <c r="G10" s="18">
        <f>'A-vakuutus'!G10+Folksam!G10+'If vahinkovakuutus'!G10+Fennia!G10+Turva!G10+LähiTapiola!G10+'OP Vakuutus'!G10+Pohjantähti!G10+SVV!G10+Ålands!G10+AXA!G10+Greenval!G10+LeasePlan!G10+Protector!G10+UPS!G10+'Volvia (If Suomen sivuliike)'!G10</f>
        <v>92425.90259666105</v>
      </c>
      <c r="H10" s="6"/>
      <c r="I10" s="16">
        <f t="shared" si="0"/>
        <v>97337.928743279277</v>
      </c>
    </row>
    <row r="11" spans="2:9" x14ac:dyDescent="0.3">
      <c r="B11" s="5"/>
      <c r="C11" s="5"/>
      <c r="D11" s="5"/>
      <c r="E11" s="5"/>
      <c r="F11" s="5"/>
      <c r="G11" s="5"/>
      <c r="H11" s="5"/>
      <c r="I11" s="5"/>
    </row>
    <row r="12" spans="2:9" ht="15.6" x14ac:dyDescent="0.3">
      <c r="B12" s="13" t="s">
        <v>3</v>
      </c>
      <c r="C12" s="14">
        <f t="shared" ref="C12:F12" si="1">SUM(C5:C8)</f>
        <v>306559.14185843413</v>
      </c>
      <c r="D12" s="14">
        <f t="shared" si="1"/>
        <v>170442.52473066386</v>
      </c>
      <c r="E12" s="14">
        <f t="shared" si="1"/>
        <v>119162.37072957048</v>
      </c>
      <c r="F12" s="14">
        <f t="shared" si="1"/>
        <v>57799.687795526886</v>
      </c>
      <c r="G12" s="14">
        <f>SUM(G5:G8)</f>
        <v>209992.6655620432</v>
      </c>
      <c r="H12" s="6"/>
      <c r="I12" s="14">
        <f t="shared" ref="I12" si="2">AVERAGE(C12:G12)</f>
        <v>172791.2781352477</v>
      </c>
    </row>
    <row r="13" spans="2:9" x14ac:dyDescent="0.3">
      <c r="B13" s="5"/>
      <c r="C13" s="5"/>
      <c r="D13" s="5"/>
      <c r="E13" s="5"/>
      <c r="F13" s="5"/>
      <c r="G13" s="5"/>
      <c r="H13" s="5"/>
      <c r="I13" s="5"/>
    </row>
    <row r="14" spans="2:9" x14ac:dyDescent="0.3">
      <c r="B14" s="15" t="s">
        <v>4</v>
      </c>
      <c r="C14" s="20">
        <f>C12/C5</f>
        <v>0.41616869675122509</v>
      </c>
      <c r="D14" s="20">
        <f t="shared" ref="D14:G14" si="3">D12/D5</f>
        <v>0.21978508660659221</v>
      </c>
      <c r="E14" s="20">
        <f t="shared" si="3"/>
        <v>0.14979554453576407</v>
      </c>
      <c r="F14" s="20">
        <f t="shared" si="3"/>
        <v>7.0950440876998283E-2</v>
      </c>
      <c r="G14" s="20">
        <f t="shared" si="3"/>
        <v>0.25384816897292889</v>
      </c>
      <c r="H14" s="7"/>
      <c r="I14" s="20">
        <f>AVERAGE(C14:G14)</f>
        <v>0.22210958754870172</v>
      </c>
    </row>
    <row r="16" spans="2:9" x14ac:dyDescent="0.3">
      <c r="B16" s="3" t="s">
        <v>12</v>
      </c>
      <c r="C16" s="4">
        <f>AVERAGE($C$14:$G$14)</f>
        <v>0.22210958754870172</v>
      </c>
      <c r="D16" s="4">
        <f t="shared" ref="D16:G16" si="4">AVERAGE($C$14:$G$14)</f>
        <v>0.22210958754870172</v>
      </c>
      <c r="E16" s="4">
        <f t="shared" si="4"/>
        <v>0.22210958754870172</v>
      </c>
      <c r="F16" s="4">
        <f t="shared" si="4"/>
        <v>0.22210958754870172</v>
      </c>
      <c r="G16" s="4">
        <f t="shared" si="4"/>
        <v>0.22210958754870172</v>
      </c>
      <c r="H16" s="3"/>
    </row>
  </sheetData>
  <mergeCells count="2">
    <mergeCell ref="B3:G3"/>
    <mergeCell ref="I3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4"/>
  <sheetViews>
    <sheetView zoomScale="85" zoomScaleNormal="85" workbookViewId="0"/>
  </sheetViews>
  <sheetFormatPr defaultColWidth="9.21875" defaultRowHeight="14.4" x14ac:dyDescent="0.3"/>
  <cols>
    <col min="1" max="1" width="9.21875" style="1"/>
    <col min="2" max="2" width="39.44140625" style="1" customWidth="1"/>
    <col min="3" max="7" width="9.21875" style="1"/>
    <col min="8" max="8" width="1.21875" style="1" customWidth="1"/>
    <col min="9" max="9" width="11.44140625" style="1" customWidth="1"/>
    <col min="10" max="16384" width="9.21875" style="1"/>
  </cols>
  <sheetData>
    <row r="3" spans="2:9" ht="35.25" customHeight="1" x14ac:dyDescent="0.4">
      <c r="B3" s="24" t="s">
        <v>15</v>
      </c>
      <c r="C3" s="24"/>
      <c r="D3" s="24"/>
      <c r="E3" s="24"/>
      <c r="F3" s="24"/>
      <c r="G3" s="24"/>
      <c r="H3" s="5"/>
      <c r="I3" s="25" t="s">
        <v>5</v>
      </c>
    </row>
    <row r="4" spans="2:9" ht="22.5" customHeight="1" x14ac:dyDescent="0.3">
      <c r="B4" s="9" t="s">
        <v>9</v>
      </c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5"/>
      <c r="I4" s="25"/>
    </row>
    <row r="5" spans="2:9" x14ac:dyDescent="0.3">
      <c r="B5" s="15" t="s">
        <v>6</v>
      </c>
      <c r="C5" s="16">
        <v>13748.93046</v>
      </c>
      <c r="D5" s="16">
        <v>13804.737550000002</v>
      </c>
      <c r="E5" s="16">
        <v>14886.669690000001</v>
      </c>
      <c r="F5" s="16">
        <v>16520.95192</v>
      </c>
      <c r="G5" s="16">
        <v>17998.494760000001</v>
      </c>
      <c r="H5" s="6"/>
      <c r="I5" s="16">
        <f>AVERAGE(C5:G5)</f>
        <v>15391.956876</v>
      </c>
    </row>
    <row r="6" spans="2:9" x14ac:dyDescent="0.3">
      <c r="B6" s="11" t="s">
        <v>7</v>
      </c>
      <c r="C6" s="12">
        <v>-9365.0337400000008</v>
      </c>
      <c r="D6" s="12">
        <v>-12104.64659</v>
      </c>
      <c r="E6" s="12">
        <v>-10469.01288</v>
      </c>
      <c r="F6" s="12">
        <v>-10362.67525</v>
      </c>
      <c r="G6" s="12">
        <v>-8425.6520349999992</v>
      </c>
      <c r="H6" s="6"/>
      <c r="I6" s="12">
        <f t="shared" ref="I6:I8" si="0">AVERAGE(C6:G6)</f>
        <v>-10145.404099000001</v>
      </c>
    </row>
    <row r="7" spans="2:9" x14ac:dyDescent="0.3">
      <c r="B7" s="15" t="s">
        <v>8</v>
      </c>
      <c r="C7" s="16">
        <v>-3152.31707480469</v>
      </c>
      <c r="D7" s="16">
        <v>-3435.7745599999998</v>
      </c>
      <c r="E7" s="16">
        <v>-4539.59004</v>
      </c>
      <c r="F7" s="16">
        <v>-5172.6742299999996</v>
      </c>
      <c r="G7" s="16">
        <v>-8885.3672700000006</v>
      </c>
      <c r="H7" s="6"/>
      <c r="I7" s="16">
        <f t="shared" si="0"/>
        <v>-5037.1446349609378</v>
      </c>
    </row>
    <row r="8" spans="2:9" x14ac:dyDescent="0.3">
      <c r="B8" s="11" t="s">
        <v>0</v>
      </c>
      <c r="C8" s="12">
        <v>3780.4380267500001</v>
      </c>
      <c r="D8" s="12">
        <v>-506.86712993700007</v>
      </c>
      <c r="E8" s="12">
        <v>3125.2119600000001</v>
      </c>
      <c r="F8" s="12">
        <v>207.36672502049996</v>
      </c>
      <c r="G8" s="12">
        <v>1169.8226650000001</v>
      </c>
      <c r="H8" s="6"/>
      <c r="I8" s="12">
        <f t="shared" si="0"/>
        <v>1555.1944493667002</v>
      </c>
    </row>
    <row r="9" spans="2:9" x14ac:dyDescent="0.3">
      <c r="B9" s="17" t="s">
        <v>1</v>
      </c>
      <c r="C9" s="18">
        <v>761.18087656116347</v>
      </c>
      <c r="D9" s="18">
        <v>582.96999999999991</v>
      </c>
      <c r="E9" s="18">
        <v>652.56696999999997</v>
      </c>
      <c r="F9" s="18">
        <v>779.77602999999999</v>
      </c>
      <c r="G9" s="18">
        <v>733.79399999999998</v>
      </c>
      <c r="H9" s="6"/>
      <c r="I9" s="16"/>
    </row>
    <row r="10" spans="2:9" x14ac:dyDescent="0.3">
      <c r="B10" s="19" t="s">
        <v>2</v>
      </c>
      <c r="C10" s="18">
        <f>C8-C9</f>
        <v>3019.2571501888365</v>
      </c>
      <c r="D10" s="18">
        <f t="shared" ref="D10:F10" si="1">D8-D9</f>
        <v>-1089.8371299370001</v>
      </c>
      <c r="E10" s="18">
        <f t="shared" si="1"/>
        <v>2472.6449900000002</v>
      </c>
      <c r="F10" s="18">
        <f t="shared" si="1"/>
        <v>-572.40930497950001</v>
      </c>
      <c r="G10" s="18">
        <v>436.02866500000005</v>
      </c>
      <c r="H10" s="6"/>
      <c r="I10" s="16"/>
    </row>
    <row r="11" spans="2:9" x14ac:dyDescent="0.3">
      <c r="B11" s="5"/>
      <c r="C11" s="5"/>
      <c r="D11" s="5"/>
      <c r="E11" s="5"/>
      <c r="F11" s="5"/>
      <c r="G11" s="5"/>
      <c r="H11" s="5"/>
      <c r="I11" s="5"/>
    </row>
    <row r="12" spans="2:9" ht="15.6" x14ac:dyDescent="0.3">
      <c r="B12" s="13" t="s">
        <v>3</v>
      </c>
      <c r="C12" s="14">
        <f t="shared" ref="C12:F12" si="2">SUM(C5:C8)</f>
        <v>5012.0176719453084</v>
      </c>
      <c r="D12" s="14">
        <f t="shared" si="2"/>
        <v>-2242.5507299369983</v>
      </c>
      <c r="E12" s="14">
        <f t="shared" si="2"/>
        <v>3003.2787300000005</v>
      </c>
      <c r="F12" s="14">
        <f t="shared" si="2"/>
        <v>1192.9691650204995</v>
      </c>
      <c r="G12" s="14">
        <f>SUM(G5:G8)</f>
        <v>1857.2981200000017</v>
      </c>
      <c r="H12" s="6"/>
      <c r="I12" s="14">
        <f t="shared" ref="I12" si="3">AVERAGE(C12:G12)</f>
        <v>1764.6025914057623</v>
      </c>
    </row>
    <row r="13" spans="2:9" x14ac:dyDescent="0.3">
      <c r="B13" s="5"/>
      <c r="C13" s="5"/>
      <c r="D13" s="5"/>
      <c r="E13" s="5"/>
      <c r="F13" s="5"/>
      <c r="G13" s="5"/>
      <c r="H13" s="5"/>
      <c r="I13" s="5"/>
    </row>
    <row r="14" spans="2:9" x14ac:dyDescent="0.3">
      <c r="B14" s="15" t="s">
        <v>4</v>
      </c>
      <c r="C14" s="20">
        <f>C12/C5</f>
        <v>0.36453873168730161</v>
      </c>
      <c r="D14" s="20">
        <f t="shared" ref="D14:G14" si="4">D12/D5</f>
        <v>-0.1624479075979969</v>
      </c>
      <c r="E14" s="20">
        <f t="shared" si="4"/>
        <v>0.20174282042527139</v>
      </c>
      <c r="F14" s="20">
        <f t="shared" si="4"/>
        <v>7.2209468969903004E-2</v>
      </c>
      <c r="G14" s="20">
        <f t="shared" si="4"/>
        <v>0.10319185825070638</v>
      </c>
      <c r="H14" s="7"/>
      <c r="I14" s="20">
        <f>AVERAGE(C14:G14)</f>
        <v>0.11584699434703709</v>
      </c>
    </row>
  </sheetData>
  <mergeCells count="2">
    <mergeCell ref="B3:G3"/>
    <mergeCell ref="I3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4"/>
  <sheetViews>
    <sheetView zoomScale="85" zoomScaleNormal="85" workbookViewId="0"/>
  </sheetViews>
  <sheetFormatPr defaultColWidth="9.21875" defaultRowHeight="14.4" x14ac:dyDescent="0.3"/>
  <cols>
    <col min="1" max="1" width="9.21875" style="1"/>
    <col min="2" max="2" width="39.44140625" style="1" customWidth="1"/>
    <col min="3" max="7" width="9.21875" style="1"/>
    <col min="8" max="8" width="1.21875" style="1" customWidth="1"/>
    <col min="9" max="9" width="11.44140625" style="1" customWidth="1"/>
    <col min="10" max="16384" width="9.21875" style="1"/>
  </cols>
  <sheetData>
    <row r="3" spans="2:9" ht="35.25" customHeight="1" x14ac:dyDescent="0.4">
      <c r="B3" s="24" t="s">
        <v>15</v>
      </c>
      <c r="C3" s="24"/>
      <c r="D3" s="24"/>
      <c r="E3" s="24"/>
      <c r="F3" s="24"/>
      <c r="G3" s="24"/>
      <c r="H3" s="5"/>
      <c r="I3" s="25" t="s">
        <v>5</v>
      </c>
    </row>
    <row r="4" spans="2:9" ht="22.5" customHeight="1" x14ac:dyDescent="0.3">
      <c r="B4" s="9" t="s">
        <v>9</v>
      </c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5"/>
      <c r="I4" s="25"/>
    </row>
    <row r="5" spans="2:9" x14ac:dyDescent="0.3">
      <c r="B5" s="15" t="s">
        <v>6</v>
      </c>
      <c r="C5" s="16">
        <v>177487.85373999999</v>
      </c>
      <c r="D5" s="16">
        <v>195073.04884999999</v>
      </c>
      <c r="E5" s="16">
        <v>188696.54931999999</v>
      </c>
      <c r="F5" s="16">
        <v>181808.84672999999</v>
      </c>
      <c r="G5" s="16">
        <v>175987.89538</v>
      </c>
      <c r="H5" s="6"/>
      <c r="I5" s="16">
        <f>AVERAGE(C5:G5)</f>
        <v>183810.838804</v>
      </c>
    </row>
    <row r="6" spans="2:9" x14ac:dyDescent="0.3">
      <c r="B6" s="11" t="s">
        <v>7</v>
      </c>
      <c r="C6" s="12">
        <v>-123198.7262</v>
      </c>
      <c r="D6" s="12">
        <v>-146632.84544971</v>
      </c>
      <c r="E6" s="12">
        <v>-161656.39588958901</v>
      </c>
      <c r="F6" s="12">
        <v>-210292.15539999999</v>
      </c>
      <c r="G6" s="12">
        <v>-116877.95991999999</v>
      </c>
      <c r="H6" s="6"/>
      <c r="I6" s="12">
        <f t="shared" ref="I6:I8" si="0">AVERAGE(C6:G6)</f>
        <v>-151731.61657185983</v>
      </c>
    </row>
    <row r="7" spans="2:9" x14ac:dyDescent="0.3">
      <c r="B7" s="15" t="s">
        <v>8</v>
      </c>
      <c r="C7" s="16">
        <v>-32417.29912</v>
      </c>
      <c r="D7" s="16">
        <v>-35526.457219999997</v>
      </c>
      <c r="E7" s="16">
        <v>-35905.042029999997</v>
      </c>
      <c r="F7" s="16">
        <v>-34001.766900000002</v>
      </c>
      <c r="G7" s="16">
        <v>-33143.673199999997</v>
      </c>
      <c r="H7" s="6"/>
      <c r="I7" s="16">
        <f t="shared" si="0"/>
        <v>-34198.847693999996</v>
      </c>
    </row>
    <row r="8" spans="2:9" x14ac:dyDescent="0.3">
      <c r="B8" s="11" t="s">
        <v>0</v>
      </c>
      <c r="C8" s="12">
        <v>63979.548784479419</v>
      </c>
      <c r="D8" s="12">
        <v>33047.632285774358</v>
      </c>
      <c r="E8" s="12">
        <v>21841.70175823028</v>
      </c>
      <c r="F8" s="12">
        <v>6437.165300810816</v>
      </c>
      <c r="G8" s="12">
        <v>19367.490643543169</v>
      </c>
      <c r="H8" s="6"/>
      <c r="I8" s="12">
        <f t="shared" si="0"/>
        <v>28934.707754567607</v>
      </c>
    </row>
    <row r="9" spans="2:9" x14ac:dyDescent="0.3">
      <c r="B9" s="17" t="s">
        <v>1</v>
      </c>
      <c r="C9" s="18">
        <v>15555.791999999999</v>
      </c>
      <c r="D9" s="18">
        <v>15709.492</v>
      </c>
      <c r="E9" s="18">
        <v>13474.346</v>
      </c>
      <c r="F9" s="18">
        <v>11892.216</v>
      </c>
      <c r="G9" s="18">
        <v>9704.4249999999993</v>
      </c>
      <c r="H9" s="6"/>
      <c r="I9" s="16"/>
    </row>
    <row r="10" spans="2:9" x14ac:dyDescent="0.3">
      <c r="B10" s="19" t="s">
        <v>2</v>
      </c>
      <c r="C10" s="18">
        <f>C8-C9</f>
        <v>48423.756784479418</v>
      </c>
      <c r="D10" s="18">
        <f t="shared" ref="D10:F10" si="1">D8-D9</f>
        <v>17338.14028577436</v>
      </c>
      <c r="E10" s="18">
        <f t="shared" si="1"/>
        <v>8367.3557582302801</v>
      </c>
      <c r="F10" s="18">
        <f t="shared" si="1"/>
        <v>-5455.0506991891843</v>
      </c>
      <c r="G10" s="18">
        <v>9663.0656435431683</v>
      </c>
      <c r="H10" s="6"/>
      <c r="I10" s="16"/>
    </row>
    <row r="11" spans="2:9" x14ac:dyDescent="0.3">
      <c r="B11" s="5"/>
      <c r="C11" s="5"/>
      <c r="D11" s="5"/>
      <c r="E11" s="5"/>
      <c r="F11" s="5"/>
      <c r="G11" s="5"/>
      <c r="H11" s="5"/>
      <c r="I11" s="5"/>
    </row>
    <row r="12" spans="2:9" ht="15.6" x14ac:dyDescent="0.3">
      <c r="B12" s="13" t="s">
        <v>3</v>
      </c>
      <c r="C12" s="14">
        <f t="shared" ref="C12:F12" si="2">SUM(C5:C8)</f>
        <v>85851.377204479402</v>
      </c>
      <c r="D12" s="14">
        <f t="shared" si="2"/>
        <v>45961.378466064351</v>
      </c>
      <c r="E12" s="14">
        <f t="shared" si="2"/>
        <v>12976.813158641264</v>
      </c>
      <c r="F12" s="14">
        <f t="shared" si="2"/>
        <v>-56047.910269189182</v>
      </c>
      <c r="G12" s="14">
        <f>SUM(G5:G8)</f>
        <v>45333.75290354318</v>
      </c>
      <c r="H12" s="6"/>
      <c r="I12" s="14">
        <f t="shared" ref="I12" si="3">AVERAGE(C12:G12)</f>
        <v>26815.082292707804</v>
      </c>
    </row>
    <row r="13" spans="2:9" x14ac:dyDescent="0.3">
      <c r="B13" s="5"/>
      <c r="C13" s="5"/>
      <c r="D13" s="5"/>
      <c r="E13" s="5"/>
      <c r="F13" s="5"/>
      <c r="G13" s="5"/>
      <c r="H13" s="5"/>
      <c r="I13" s="5"/>
    </row>
    <row r="14" spans="2:9" x14ac:dyDescent="0.3">
      <c r="B14" s="15" t="s">
        <v>4</v>
      </c>
      <c r="C14" s="20">
        <f>C12/C5</f>
        <v>0.48370283033701078</v>
      </c>
      <c r="D14" s="20">
        <f t="shared" ref="D14:G14" si="4">D12/D5</f>
        <v>0.23561111459023754</v>
      </c>
      <c r="E14" s="20">
        <f t="shared" si="4"/>
        <v>6.8770802674481379E-2</v>
      </c>
      <c r="F14" s="20">
        <f t="shared" si="4"/>
        <v>-0.30827933446178563</v>
      </c>
      <c r="G14" s="20">
        <f t="shared" si="4"/>
        <v>0.25759585797453144</v>
      </c>
      <c r="H14" s="7"/>
      <c r="I14" s="20">
        <f>AVERAGE(C14:G14)</f>
        <v>0.1474802542228951</v>
      </c>
    </row>
  </sheetData>
  <mergeCells count="2">
    <mergeCell ref="B3:G3"/>
    <mergeCell ref="I3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1"/>
  <sheetViews>
    <sheetView zoomScale="85" zoomScaleNormal="85" workbookViewId="0"/>
  </sheetViews>
  <sheetFormatPr defaultColWidth="9.21875" defaultRowHeight="14.4" x14ac:dyDescent="0.3"/>
  <cols>
    <col min="1" max="1" width="9.21875" style="1"/>
    <col min="2" max="2" width="39.44140625" style="1" customWidth="1"/>
    <col min="3" max="7" width="9.21875" style="1"/>
    <col min="8" max="8" width="1.21875" style="1" customWidth="1"/>
    <col min="9" max="9" width="10.88671875" style="1" customWidth="1"/>
    <col min="10" max="16384" width="9.21875" style="1"/>
  </cols>
  <sheetData>
    <row r="3" spans="2:9" ht="35.25" customHeight="1" x14ac:dyDescent="0.4">
      <c r="B3" s="24" t="s">
        <v>15</v>
      </c>
      <c r="C3" s="24"/>
      <c r="D3" s="24"/>
      <c r="E3" s="24"/>
      <c r="F3" s="24"/>
      <c r="G3" s="24"/>
      <c r="H3" s="5"/>
      <c r="I3" s="25" t="s">
        <v>5</v>
      </c>
    </row>
    <row r="4" spans="2:9" ht="22.5" customHeight="1" x14ac:dyDescent="0.3">
      <c r="B4" s="9" t="s">
        <v>9</v>
      </c>
      <c r="C4" s="10" t="s">
        <v>10</v>
      </c>
      <c r="D4" s="10">
        <v>2013</v>
      </c>
      <c r="E4" s="10">
        <v>2014</v>
      </c>
      <c r="F4" s="10">
        <v>2015</v>
      </c>
      <c r="G4" s="10">
        <v>2016</v>
      </c>
      <c r="H4" s="5"/>
      <c r="I4" s="26"/>
    </row>
    <row r="5" spans="2:9" x14ac:dyDescent="0.3">
      <c r="B5" s="15" t="s">
        <v>6</v>
      </c>
      <c r="C5" s="16">
        <v>223422</v>
      </c>
      <c r="D5" s="16">
        <v>221074</v>
      </c>
      <c r="E5" s="16">
        <v>220897</v>
      </c>
      <c r="F5" s="16">
        <v>228470.69521000001</v>
      </c>
      <c r="G5" s="16">
        <v>227726.24535000001</v>
      </c>
      <c r="H5" s="6"/>
      <c r="I5" s="16">
        <f>AVERAGE(C5:G5)</f>
        <v>224317.98811199999</v>
      </c>
    </row>
    <row r="6" spans="2:9" x14ac:dyDescent="0.3">
      <c r="B6" s="11" t="s">
        <v>7</v>
      </c>
      <c r="C6" s="12">
        <v>-145184</v>
      </c>
      <c r="D6" s="12">
        <v>-119897</v>
      </c>
      <c r="E6" s="12">
        <v>-203204</v>
      </c>
      <c r="F6" s="12">
        <v>-172115.4013</v>
      </c>
      <c r="G6" s="12">
        <v>-158646.81128545801</v>
      </c>
      <c r="H6" s="6"/>
      <c r="I6" s="12">
        <f t="shared" ref="I6:I8" si="0">AVERAGE(C6:G6)</f>
        <v>-159809.44251709161</v>
      </c>
    </row>
    <row r="7" spans="2:9" x14ac:dyDescent="0.3">
      <c r="B7" s="15" t="s">
        <v>8</v>
      </c>
      <c r="C7" s="16">
        <v>-53054</v>
      </c>
      <c r="D7" s="16">
        <v>-44536</v>
      </c>
      <c r="E7" s="16">
        <v>-54253</v>
      </c>
      <c r="F7" s="16">
        <v>-50444.237500000003</v>
      </c>
      <c r="G7" s="16">
        <v>-51497.084649999997</v>
      </c>
      <c r="H7" s="6"/>
      <c r="I7" s="16">
        <f t="shared" si="0"/>
        <v>-50756.864430000001</v>
      </c>
    </row>
    <row r="8" spans="2:9" x14ac:dyDescent="0.3">
      <c r="B8" s="11" t="s">
        <v>0</v>
      </c>
      <c r="C8" s="12">
        <v>84169.125117507821</v>
      </c>
      <c r="D8" s="12">
        <v>34915.421857615562</v>
      </c>
      <c r="E8" s="12">
        <v>42805.311878749606</v>
      </c>
      <c r="F8" s="12">
        <v>53605.169711999995</v>
      </c>
      <c r="G8" s="12">
        <v>50789.849177530123</v>
      </c>
      <c r="H8" s="6"/>
      <c r="I8" s="12">
        <f t="shared" si="0"/>
        <v>53256.975548680617</v>
      </c>
    </row>
    <row r="9" spans="2:9" x14ac:dyDescent="0.3">
      <c r="B9" s="17" t="s">
        <v>1</v>
      </c>
      <c r="C9" s="18">
        <v>13938</v>
      </c>
      <c r="D9" s="18">
        <v>17135</v>
      </c>
      <c r="E9" s="18">
        <v>17511</v>
      </c>
      <c r="F9" s="18">
        <v>16393.662</v>
      </c>
      <c r="G9" s="18">
        <v>15310.688</v>
      </c>
      <c r="H9" s="6"/>
      <c r="I9" s="16"/>
    </row>
    <row r="10" spans="2:9" x14ac:dyDescent="0.3">
      <c r="B10" s="19" t="s">
        <v>2</v>
      </c>
      <c r="C10" s="18">
        <f>C8-C9</f>
        <v>70231.125117507821</v>
      </c>
      <c r="D10" s="18">
        <f t="shared" ref="D10:F10" si="1">D8-D9</f>
        <v>17780.421857615562</v>
      </c>
      <c r="E10" s="18">
        <f t="shared" si="1"/>
        <v>25294.311878749606</v>
      </c>
      <c r="F10" s="18">
        <f t="shared" si="1"/>
        <v>37211.507711999991</v>
      </c>
      <c r="G10" s="18">
        <v>35479.161177530128</v>
      </c>
      <c r="H10" s="6"/>
      <c r="I10" s="16"/>
    </row>
    <row r="11" spans="2:9" x14ac:dyDescent="0.3">
      <c r="B11" s="5"/>
      <c r="C11" s="5"/>
      <c r="D11" s="5"/>
      <c r="E11" s="5"/>
      <c r="F11" s="5"/>
      <c r="G11" s="5"/>
      <c r="H11" s="5"/>
      <c r="I11" s="5"/>
    </row>
    <row r="12" spans="2:9" ht="15.6" x14ac:dyDescent="0.3">
      <c r="B12" s="13" t="s">
        <v>3</v>
      </c>
      <c r="C12" s="14">
        <f>SUM(C5:C8)</f>
        <v>109353.12511750782</v>
      </c>
      <c r="D12" s="14">
        <f t="shared" ref="D12:F12" si="2">SUM(D5:D8)</f>
        <v>91556.421857615554</v>
      </c>
      <c r="E12" s="14">
        <f t="shared" si="2"/>
        <v>6245.311878749606</v>
      </c>
      <c r="F12" s="14">
        <f t="shared" si="2"/>
        <v>59516.226122</v>
      </c>
      <c r="G12" s="14">
        <f>SUM(G5:G8)</f>
        <v>68372.19859207212</v>
      </c>
      <c r="H12" s="6"/>
      <c r="I12" s="14">
        <f t="shared" ref="I12" si="3">AVERAGE(C12:G12)</f>
        <v>67008.656713589022</v>
      </c>
    </row>
    <row r="13" spans="2:9" x14ac:dyDescent="0.3">
      <c r="B13" s="5"/>
      <c r="C13" s="5"/>
      <c r="D13" s="5"/>
      <c r="E13" s="5"/>
      <c r="F13" s="5"/>
      <c r="G13" s="5"/>
      <c r="H13" s="5"/>
      <c r="I13" s="5"/>
    </row>
    <row r="14" spans="2:9" x14ac:dyDescent="0.3">
      <c r="B14" s="15" t="s">
        <v>4</v>
      </c>
      <c r="C14" s="20">
        <f>C12/C5</f>
        <v>0.4894465411530996</v>
      </c>
      <c r="D14" s="20">
        <f t="shared" ref="D14:G14" si="4">D12/D5</f>
        <v>0.41414377926674123</v>
      </c>
      <c r="E14" s="20">
        <f t="shared" si="4"/>
        <v>2.8272506547167259E-2</v>
      </c>
      <c r="F14" s="20">
        <f t="shared" si="4"/>
        <v>0.26049829308435096</v>
      </c>
      <c r="G14" s="20">
        <f t="shared" si="4"/>
        <v>0.30023855391366339</v>
      </c>
      <c r="H14" s="7"/>
      <c r="I14" s="20">
        <f>AVERAGE(C14:G14)</f>
        <v>0.29851993479300448</v>
      </c>
    </row>
    <row r="17" spans="2:9" ht="39.75" customHeight="1" x14ac:dyDescent="0.3">
      <c r="B17" s="27" t="s">
        <v>16</v>
      </c>
      <c r="C17" s="27"/>
      <c r="D17" s="27"/>
      <c r="E17" s="27"/>
      <c r="F17" s="27"/>
      <c r="G17" s="27"/>
      <c r="H17" s="27"/>
      <c r="I17" s="27"/>
    </row>
    <row r="18" spans="2:9" x14ac:dyDescent="0.3">
      <c r="B18" s="27"/>
      <c r="C18" s="27"/>
      <c r="D18" s="27"/>
      <c r="E18" s="27"/>
      <c r="F18" s="27"/>
      <c r="G18" s="27"/>
      <c r="H18" s="27"/>
      <c r="I18" s="27"/>
    </row>
    <row r="19" spans="2:9" x14ac:dyDescent="0.3">
      <c r="B19" s="27"/>
      <c r="C19" s="27"/>
      <c r="D19" s="27"/>
      <c r="E19" s="27"/>
      <c r="F19" s="27"/>
      <c r="G19" s="27"/>
      <c r="H19" s="27"/>
      <c r="I19" s="27"/>
    </row>
    <row r="20" spans="2:9" x14ac:dyDescent="0.3">
      <c r="B20" s="27"/>
      <c r="C20" s="27"/>
      <c r="D20" s="27"/>
      <c r="E20" s="27"/>
      <c r="F20" s="27"/>
      <c r="G20" s="27"/>
      <c r="H20" s="27"/>
      <c r="I20" s="27"/>
    </row>
    <row r="21" spans="2:9" x14ac:dyDescent="0.3">
      <c r="B21" s="27"/>
      <c r="C21" s="27"/>
      <c r="D21" s="27"/>
      <c r="E21" s="27"/>
      <c r="F21" s="27"/>
      <c r="G21" s="27"/>
      <c r="H21" s="27"/>
      <c r="I21" s="27"/>
    </row>
  </sheetData>
  <mergeCells count="3">
    <mergeCell ref="B3:G3"/>
    <mergeCell ref="I3:I4"/>
    <mergeCell ref="B17:I2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4"/>
  <sheetViews>
    <sheetView zoomScale="85" zoomScaleNormal="85" workbookViewId="0"/>
  </sheetViews>
  <sheetFormatPr defaultColWidth="9.21875" defaultRowHeight="14.4" x14ac:dyDescent="0.3"/>
  <cols>
    <col min="1" max="1" width="9.21875" style="1"/>
    <col min="2" max="2" width="39.44140625" style="1" customWidth="1"/>
    <col min="3" max="7" width="9.21875" style="1"/>
    <col min="8" max="8" width="1.21875" style="1" customWidth="1"/>
    <col min="9" max="9" width="11.44140625" style="1" customWidth="1"/>
    <col min="10" max="16384" width="9.21875" style="1"/>
  </cols>
  <sheetData>
    <row r="3" spans="2:9" ht="35.25" customHeight="1" x14ac:dyDescent="0.4">
      <c r="B3" s="24" t="s">
        <v>15</v>
      </c>
      <c r="C3" s="24"/>
      <c r="D3" s="24"/>
      <c r="E3" s="24"/>
      <c r="F3" s="24"/>
      <c r="G3" s="24"/>
      <c r="H3" s="5"/>
      <c r="I3" s="25" t="s">
        <v>5</v>
      </c>
    </row>
    <row r="4" spans="2:9" ht="22.5" customHeight="1" x14ac:dyDescent="0.3">
      <c r="B4" s="9" t="s">
        <v>9</v>
      </c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5"/>
      <c r="I4" s="25"/>
    </row>
    <row r="5" spans="2:9" x14ac:dyDescent="0.3">
      <c r="B5" s="15" t="s">
        <v>6</v>
      </c>
      <c r="C5" s="16">
        <v>183978.06599999999</v>
      </c>
      <c r="D5" s="16">
        <v>199233.848</v>
      </c>
      <c r="E5" s="16">
        <v>210700.87</v>
      </c>
      <c r="F5" s="16">
        <v>217785.726</v>
      </c>
      <c r="G5" s="16">
        <v>220580.94399999999</v>
      </c>
      <c r="H5" s="6"/>
      <c r="I5" s="16">
        <f>AVERAGE(C5:G5)</f>
        <v>206455.89079999999</v>
      </c>
    </row>
    <row r="6" spans="2:9" x14ac:dyDescent="0.3">
      <c r="B6" s="11" t="s">
        <v>7</v>
      </c>
      <c r="C6" s="12">
        <v>-144494.87729127001</v>
      </c>
      <c r="D6" s="12">
        <v>-139948.76</v>
      </c>
      <c r="E6" s="12">
        <v>-142344.70000000001</v>
      </c>
      <c r="F6" s="12">
        <v>-158410.796</v>
      </c>
      <c r="G6" s="12">
        <v>-156721.486</v>
      </c>
      <c r="H6" s="6"/>
      <c r="I6" s="12">
        <f t="shared" ref="I6:I8" si="0">AVERAGE(C6:G6)</f>
        <v>-148384.123858254</v>
      </c>
    </row>
    <row r="7" spans="2:9" x14ac:dyDescent="0.3">
      <c r="B7" s="15" t="s">
        <v>8</v>
      </c>
      <c r="C7" s="16">
        <v>-43201.224999999999</v>
      </c>
      <c r="D7" s="16">
        <v>-39208.639999999999</v>
      </c>
      <c r="E7" s="16">
        <v>-41125.945</v>
      </c>
      <c r="F7" s="16">
        <v>-40985.445</v>
      </c>
      <c r="G7" s="16">
        <v>-43906.438999999998</v>
      </c>
      <c r="H7" s="6"/>
      <c r="I7" s="16">
        <f t="shared" si="0"/>
        <v>-41685.538800000002</v>
      </c>
    </row>
    <row r="8" spans="2:9" x14ac:dyDescent="0.3">
      <c r="B8" s="11" t="s">
        <v>0</v>
      </c>
      <c r="C8" s="12">
        <v>53568.535257488998</v>
      </c>
      <c r="D8" s="12">
        <v>19655.185477200001</v>
      </c>
      <c r="E8" s="12">
        <v>40977.885735150005</v>
      </c>
      <c r="F8" s="12">
        <v>13820.70740625</v>
      </c>
      <c r="G8" s="12">
        <v>42486.089705081999</v>
      </c>
      <c r="H8" s="6"/>
      <c r="I8" s="12">
        <f t="shared" si="0"/>
        <v>34101.680716234201</v>
      </c>
    </row>
    <row r="9" spans="2:9" x14ac:dyDescent="0.3">
      <c r="B9" s="17" t="s">
        <v>1</v>
      </c>
      <c r="C9" s="18">
        <v>10201.874</v>
      </c>
      <c r="D9" s="18">
        <v>10601.54</v>
      </c>
      <c r="E9" s="18">
        <v>10607.078</v>
      </c>
      <c r="F9" s="18">
        <v>10225.5126</v>
      </c>
      <c r="G9" s="18">
        <v>10141.506852562599</v>
      </c>
      <c r="H9" s="6"/>
      <c r="I9" s="16"/>
    </row>
    <row r="10" spans="2:9" x14ac:dyDescent="0.3">
      <c r="B10" s="19" t="s">
        <v>2</v>
      </c>
      <c r="C10" s="18">
        <f>C8-C9</f>
        <v>43366.661257489002</v>
      </c>
      <c r="D10" s="18">
        <f t="shared" ref="D10:F10" si="1">D8-D9</f>
        <v>9053.6454771999997</v>
      </c>
      <c r="E10" s="18">
        <f t="shared" si="1"/>
        <v>30370.807735150003</v>
      </c>
      <c r="F10" s="18">
        <f t="shared" si="1"/>
        <v>3595.1948062499996</v>
      </c>
      <c r="G10" s="18">
        <v>32344.582852519401</v>
      </c>
      <c r="H10" s="6"/>
      <c r="I10" s="16"/>
    </row>
    <row r="11" spans="2:9" x14ac:dyDescent="0.3">
      <c r="B11" s="5"/>
      <c r="C11" s="5"/>
      <c r="D11" s="5"/>
      <c r="E11" s="5"/>
      <c r="F11" s="5"/>
      <c r="G11" s="5"/>
      <c r="H11" s="5"/>
      <c r="I11" s="5"/>
    </row>
    <row r="12" spans="2:9" ht="15.6" x14ac:dyDescent="0.3">
      <c r="B12" s="13" t="s">
        <v>3</v>
      </c>
      <c r="C12" s="14">
        <f t="shared" ref="C12:F12" si="2">SUM(C5:C8)</f>
        <v>49850.498966218984</v>
      </c>
      <c r="D12" s="14">
        <f t="shared" si="2"/>
        <v>39731.63347719999</v>
      </c>
      <c r="E12" s="14">
        <f t="shared" si="2"/>
        <v>68208.110735149996</v>
      </c>
      <c r="F12" s="14">
        <f t="shared" si="2"/>
        <v>32210.192406249993</v>
      </c>
      <c r="G12" s="14">
        <f>SUM(G5:G8)</f>
        <v>62439.108705081984</v>
      </c>
      <c r="H12" s="6"/>
      <c r="I12" s="14">
        <f t="shared" ref="I12" si="3">AVERAGE(C12:G12)</f>
        <v>50487.908857980183</v>
      </c>
    </row>
    <row r="13" spans="2:9" x14ac:dyDescent="0.3">
      <c r="B13" s="5"/>
      <c r="C13" s="5"/>
      <c r="D13" s="5"/>
      <c r="E13" s="5"/>
      <c r="F13" s="5"/>
      <c r="G13" s="5"/>
      <c r="H13" s="5"/>
      <c r="I13" s="5"/>
    </row>
    <row r="14" spans="2:9" x14ac:dyDescent="0.3">
      <c r="B14" s="15" t="s">
        <v>4</v>
      </c>
      <c r="C14" s="20">
        <f>C12/C5</f>
        <v>0.27095892488737755</v>
      </c>
      <c r="D14" s="20">
        <f t="shared" ref="D14:G14" si="4">D12/D5</f>
        <v>0.19942210561129145</v>
      </c>
      <c r="E14" s="20">
        <f t="shared" si="4"/>
        <v>0.32372011912029597</v>
      </c>
      <c r="F14" s="20">
        <f t="shared" si="4"/>
        <v>0.14789854687836609</v>
      </c>
      <c r="G14" s="20">
        <f t="shared" si="4"/>
        <v>0.28306664924365355</v>
      </c>
      <c r="H14" s="7"/>
      <c r="I14" s="20">
        <f>AVERAGE(C14:G14)</f>
        <v>0.24501326914819693</v>
      </c>
    </row>
  </sheetData>
  <mergeCells count="2">
    <mergeCell ref="B3:G3"/>
    <mergeCell ref="I3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4"/>
  <sheetViews>
    <sheetView zoomScale="85" zoomScaleNormal="85" workbookViewId="0"/>
  </sheetViews>
  <sheetFormatPr defaultColWidth="9.21875" defaultRowHeight="14.4" x14ac:dyDescent="0.3"/>
  <cols>
    <col min="1" max="1" width="9.21875" style="1"/>
    <col min="2" max="2" width="39.44140625" style="1" customWidth="1"/>
    <col min="3" max="7" width="9.21875" style="1"/>
    <col min="8" max="8" width="1.21875" style="1" customWidth="1"/>
    <col min="9" max="9" width="11" style="1" customWidth="1"/>
    <col min="10" max="16384" width="9.21875" style="1"/>
  </cols>
  <sheetData>
    <row r="3" spans="2:9" ht="35.25" customHeight="1" x14ac:dyDescent="0.4">
      <c r="B3" s="24" t="s">
        <v>15</v>
      </c>
      <c r="C3" s="24"/>
      <c r="D3" s="24"/>
      <c r="E3" s="24"/>
      <c r="F3" s="24"/>
      <c r="G3" s="24"/>
      <c r="H3" s="5"/>
      <c r="I3" s="25" t="s">
        <v>5</v>
      </c>
    </row>
    <row r="4" spans="2:9" ht="22.5" customHeight="1" x14ac:dyDescent="0.3">
      <c r="B4" s="9" t="s">
        <v>9</v>
      </c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5"/>
      <c r="I4" s="26"/>
    </row>
    <row r="5" spans="2:9" x14ac:dyDescent="0.3">
      <c r="B5" s="15" t="s">
        <v>6</v>
      </c>
      <c r="C5" s="16">
        <v>18648</v>
      </c>
      <c r="D5" s="16">
        <v>18834.52</v>
      </c>
      <c r="E5" s="16">
        <v>20229.64</v>
      </c>
      <c r="F5" s="16">
        <v>21760.003499999999</v>
      </c>
      <c r="G5" s="16">
        <v>22145.518800000002</v>
      </c>
      <c r="H5" s="6"/>
      <c r="I5" s="16">
        <f>AVERAGE(C5:G5)</f>
        <v>20323.536459999999</v>
      </c>
    </row>
    <row r="6" spans="2:9" x14ac:dyDescent="0.3">
      <c r="B6" s="11" t="s">
        <v>7</v>
      </c>
      <c r="C6" s="12">
        <v>-14733</v>
      </c>
      <c r="D6" s="12">
        <v>-13999.57</v>
      </c>
      <c r="E6" s="12">
        <v>-15933.854609999999</v>
      </c>
      <c r="F6" s="12">
        <v>-14699.074433607801</v>
      </c>
      <c r="G6" s="12">
        <v>-15582.5899106009</v>
      </c>
      <c r="H6" s="6"/>
      <c r="I6" s="12">
        <f t="shared" ref="I6:I8" si="0">AVERAGE(C6:G6)</f>
        <v>-14989.617790841739</v>
      </c>
    </row>
    <row r="7" spans="2:9" x14ac:dyDescent="0.3">
      <c r="B7" s="15" t="s">
        <v>8</v>
      </c>
      <c r="C7" s="16">
        <v>-2764</v>
      </c>
      <c r="D7" s="16">
        <v>-2764</v>
      </c>
      <c r="E7" s="16">
        <v>-5238.91</v>
      </c>
      <c r="F7" s="16">
        <v>-5897.31</v>
      </c>
      <c r="G7" s="16">
        <v>-6984.1345000000001</v>
      </c>
      <c r="H7" s="6"/>
      <c r="I7" s="16">
        <f t="shared" si="0"/>
        <v>-4729.6709000000001</v>
      </c>
    </row>
    <row r="8" spans="2:9" x14ac:dyDescent="0.3">
      <c r="B8" s="11" t="s">
        <v>0</v>
      </c>
      <c r="C8" s="12">
        <v>2199.2249999999999</v>
      </c>
      <c r="D8" s="12">
        <v>604.45751599999994</v>
      </c>
      <c r="E8" s="12">
        <v>1994.375984</v>
      </c>
      <c r="F8" s="12">
        <v>727.53620049999995</v>
      </c>
      <c r="G8" s="12">
        <v>2914.2260189999997</v>
      </c>
      <c r="H8" s="6"/>
      <c r="I8" s="12">
        <f t="shared" si="0"/>
        <v>1687.9641439</v>
      </c>
    </row>
    <row r="9" spans="2:9" x14ac:dyDescent="0.3">
      <c r="B9" s="17" t="s">
        <v>1</v>
      </c>
      <c r="C9" s="18">
        <v>907</v>
      </c>
      <c r="D9" s="18">
        <v>1386.76</v>
      </c>
      <c r="E9" s="18">
        <v>742.78</v>
      </c>
      <c r="F9" s="18">
        <v>683.12125000000003</v>
      </c>
      <c r="G9" s="18">
        <v>732.43624999999997</v>
      </c>
      <c r="H9" s="6"/>
      <c r="I9" s="16"/>
    </row>
    <row r="10" spans="2:9" x14ac:dyDescent="0.3">
      <c r="B10" s="19" t="s">
        <v>2</v>
      </c>
      <c r="C10" s="18">
        <f>C8-C9</f>
        <v>1292.2249999999999</v>
      </c>
      <c r="D10" s="18">
        <f t="shared" ref="D10:F10" si="1">D8-D9</f>
        <v>-782.30248400000005</v>
      </c>
      <c r="E10" s="18">
        <f t="shared" si="1"/>
        <v>1251.595984</v>
      </c>
      <c r="F10" s="18">
        <f t="shared" si="1"/>
        <v>44.414950499999918</v>
      </c>
      <c r="G10" s="18">
        <v>2181.789769</v>
      </c>
      <c r="H10" s="6"/>
      <c r="I10" s="16"/>
    </row>
    <row r="11" spans="2:9" x14ac:dyDescent="0.3">
      <c r="B11" s="5"/>
      <c r="C11" s="5"/>
      <c r="D11" s="5"/>
      <c r="E11" s="5"/>
      <c r="F11" s="5"/>
      <c r="G11" s="5"/>
      <c r="H11" s="5"/>
      <c r="I11" s="5"/>
    </row>
    <row r="12" spans="2:9" ht="15.6" x14ac:dyDescent="0.3">
      <c r="B12" s="13" t="s">
        <v>3</v>
      </c>
      <c r="C12" s="14">
        <f t="shared" ref="C12:F12" si="2">SUM(C5:C8)</f>
        <v>3350.2249999999999</v>
      </c>
      <c r="D12" s="14">
        <f t="shared" si="2"/>
        <v>2675.4075160000007</v>
      </c>
      <c r="E12" s="14">
        <f t="shared" si="2"/>
        <v>1051.2513740000011</v>
      </c>
      <c r="F12" s="14">
        <f t="shared" si="2"/>
        <v>1891.1552668921979</v>
      </c>
      <c r="G12" s="14">
        <f>SUM(G5:G8)</f>
        <v>2493.0204083991011</v>
      </c>
      <c r="H12" s="6"/>
      <c r="I12" s="14">
        <f t="shared" ref="I12" si="3">AVERAGE(C12:G12)</f>
        <v>2292.2119130582605</v>
      </c>
    </row>
    <row r="13" spans="2:9" x14ac:dyDescent="0.3">
      <c r="B13" s="5"/>
      <c r="C13" s="5"/>
      <c r="D13" s="5"/>
      <c r="E13" s="5"/>
      <c r="F13" s="5"/>
      <c r="G13" s="5"/>
      <c r="H13" s="5"/>
      <c r="I13" s="5"/>
    </row>
    <row r="14" spans="2:9" x14ac:dyDescent="0.3">
      <c r="B14" s="15" t="s">
        <v>4</v>
      </c>
      <c r="C14" s="20">
        <f>C12/C5</f>
        <v>0.17965599528099527</v>
      </c>
      <c r="D14" s="20">
        <f t="shared" ref="D14:G14" si="4">D12/D5</f>
        <v>0.14204808596130938</v>
      </c>
      <c r="E14" s="20">
        <f t="shared" si="4"/>
        <v>5.1965896278925436E-2</v>
      </c>
      <c r="F14" s="20">
        <f t="shared" si="4"/>
        <v>8.6909694977401905E-2</v>
      </c>
      <c r="G14" s="20">
        <f t="shared" si="4"/>
        <v>0.11257448655477427</v>
      </c>
      <c r="H14" s="7"/>
      <c r="I14" s="20">
        <f>AVERAGE(C14:G14)</f>
        <v>0.11463083181068126</v>
      </c>
    </row>
  </sheetData>
  <mergeCells count="2">
    <mergeCell ref="B3:G3"/>
    <mergeCell ref="I3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1"/>
  <sheetViews>
    <sheetView zoomScale="85" zoomScaleNormal="85" workbookViewId="0"/>
  </sheetViews>
  <sheetFormatPr defaultColWidth="9.21875" defaultRowHeight="14.4" x14ac:dyDescent="0.3"/>
  <cols>
    <col min="1" max="1" width="9.21875" style="1"/>
    <col min="2" max="2" width="39.44140625" style="1" customWidth="1"/>
    <col min="3" max="3" width="11.21875" style="1" customWidth="1"/>
    <col min="4" max="7" width="9.21875" style="1"/>
    <col min="8" max="8" width="1.21875" style="1" customWidth="1"/>
    <col min="9" max="9" width="11.44140625" style="1" customWidth="1"/>
    <col min="10" max="16384" width="9.21875" style="1"/>
  </cols>
  <sheetData>
    <row r="3" spans="2:10" ht="35.25" customHeight="1" x14ac:dyDescent="0.4">
      <c r="B3" s="24" t="s">
        <v>15</v>
      </c>
      <c r="C3" s="24"/>
      <c r="D3" s="24"/>
      <c r="E3" s="24"/>
      <c r="F3" s="24"/>
      <c r="G3" s="24"/>
      <c r="H3" s="5"/>
      <c r="I3" s="25" t="s">
        <v>5</v>
      </c>
    </row>
    <row r="4" spans="2:10" ht="22.5" customHeight="1" x14ac:dyDescent="0.3">
      <c r="B4" s="9" t="s">
        <v>9</v>
      </c>
      <c r="C4" s="10" t="s">
        <v>10</v>
      </c>
      <c r="D4" s="10">
        <v>2013</v>
      </c>
      <c r="E4" s="10">
        <v>2014</v>
      </c>
      <c r="F4" s="10">
        <v>2015</v>
      </c>
      <c r="G4" s="10">
        <v>2016</v>
      </c>
      <c r="H4" s="5"/>
      <c r="I4" s="25"/>
    </row>
    <row r="5" spans="2:10" x14ac:dyDescent="0.3">
      <c r="B5" s="15" t="s">
        <v>6</v>
      </c>
      <c r="C5" s="16">
        <v>-14</v>
      </c>
      <c r="D5" s="16">
        <v>3648</v>
      </c>
      <c r="E5" s="16">
        <v>12463.508079424901</v>
      </c>
      <c r="F5" s="16">
        <v>16538.625987152001</v>
      </c>
      <c r="G5" s="16">
        <v>19524.625499999998</v>
      </c>
      <c r="H5" s="6"/>
      <c r="I5" s="16">
        <f>AVERAGE(C5:G5)</f>
        <v>10432.151913315382</v>
      </c>
    </row>
    <row r="6" spans="2:10" x14ac:dyDescent="0.3">
      <c r="B6" s="11" t="s">
        <v>7</v>
      </c>
      <c r="C6" s="12">
        <v>-84</v>
      </c>
      <c r="D6" s="12">
        <v>-3135</v>
      </c>
      <c r="E6" s="12">
        <v>-8598.9120360053294</v>
      </c>
      <c r="F6" s="12">
        <v>-10751.845663854299</v>
      </c>
      <c r="G6" s="12">
        <v>-13394.4896195603</v>
      </c>
      <c r="H6" s="6"/>
      <c r="I6" s="12">
        <f t="shared" ref="I6:I8" si="0">AVERAGE(C6:G6)</f>
        <v>-7192.8494638839857</v>
      </c>
    </row>
    <row r="7" spans="2:10" x14ac:dyDescent="0.3">
      <c r="B7" s="15" t="s">
        <v>8</v>
      </c>
      <c r="C7" s="16">
        <v>-1389</v>
      </c>
      <c r="D7" s="16">
        <v>-5057</v>
      </c>
      <c r="E7" s="16">
        <v>-6268.4277441153099</v>
      </c>
      <c r="F7" s="16">
        <v>-6073.8345642057002</v>
      </c>
      <c r="G7" s="16">
        <v>-6662.9157805612504</v>
      </c>
      <c r="H7" s="6"/>
      <c r="I7" s="16">
        <f t="shared" si="0"/>
        <v>-5090.2356177764523</v>
      </c>
    </row>
    <row r="8" spans="2:10" x14ac:dyDescent="0.3">
      <c r="B8" s="11" t="s">
        <v>0</v>
      </c>
      <c r="C8" s="12">
        <v>3.8452670045427992</v>
      </c>
      <c r="D8" s="12">
        <v>23.126437924532723</v>
      </c>
      <c r="E8" s="12">
        <v>57.741992050158473</v>
      </c>
      <c r="F8" s="12">
        <v>66.477408744327889</v>
      </c>
      <c r="G8" s="12">
        <v>356.39996947763655</v>
      </c>
      <c r="H8" s="6"/>
      <c r="I8" s="12">
        <f t="shared" si="0"/>
        <v>101.51821504023968</v>
      </c>
    </row>
    <row r="9" spans="2:10" x14ac:dyDescent="0.3">
      <c r="B9" s="17" t="s">
        <v>1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6"/>
      <c r="I9" s="16"/>
    </row>
    <row r="10" spans="2:10" x14ac:dyDescent="0.3">
      <c r="B10" s="19" t="s">
        <v>2</v>
      </c>
      <c r="C10" s="18">
        <f>C8-C9</f>
        <v>3.8452670045427992</v>
      </c>
      <c r="D10" s="18">
        <f t="shared" ref="D10:F10" si="1">D8-D9</f>
        <v>23.126437924532723</v>
      </c>
      <c r="E10" s="18">
        <f t="shared" si="1"/>
        <v>57.741992050158473</v>
      </c>
      <c r="F10" s="18">
        <f t="shared" si="1"/>
        <v>66.477408744327889</v>
      </c>
      <c r="G10" s="18">
        <v>356.39996947763655</v>
      </c>
      <c r="H10" s="6"/>
      <c r="I10" s="16"/>
    </row>
    <row r="11" spans="2:10" x14ac:dyDescent="0.3">
      <c r="B11" s="5"/>
      <c r="C11" s="5"/>
      <c r="D11" s="5"/>
      <c r="E11" s="5"/>
      <c r="F11" s="5"/>
      <c r="G11" s="5"/>
      <c r="H11" s="5"/>
      <c r="I11" s="5"/>
    </row>
    <row r="12" spans="2:10" ht="15.6" x14ac:dyDescent="0.3">
      <c r="B12" s="13" t="s">
        <v>3</v>
      </c>
      <c r="C12" s="14">
        <f t="shared" ref="C12:F12" si="2">SUM(C5:C8)</f>
        <v>-1483.1547329954572</v>
      </c>
      <c r="D12" s="14">
        <f t="shared" si="2"/>
        <v>-4520.8735620754669</v>
      </c>
      <c r="E12" s="14">
        <f t="shared" si="2"/>
        <v>-2346.0897086455802</v>
      </c>
      <c r="F12" s="14">
        <f t="shared" si="2"/>
        <v>-220.57683216367019</v>
      </c>
      <c r="G12" s="14">
        <f>SUM(G5:G8)</f>
        <v>-176.37993064391515</v>
      </c>
      <c r="H12" s="6"/>
      <c r="I12" s="14">
        <f t="shared" ref="I12" si="3">AVERAGE(C12:G12)</f>
        <v>-1749.414953304818</v>
      </c>
    </row>
    <row r="13" spans="2:10" x14ac:dyDescent="0.3">
      <c r="B13" s="5"/>
      <c r="C13" s="5"/>
      <c r="D13" s="5"/>
      <c r="E13" s="5"/>
      <c r="F13" s="5"/>
      <c r="G13" s="5"/>
      <c r="H13" s="5"/>
      <c r="I13" s="5"/>
    </row>
    <row r="14" spans="2:10" x14ac:dyDescent="0.3">
      <c r="B14" s="15" t="s">
        <v>4</v>
      </c>
      <c r="C14" s="20">
        <f>C12/C5</f>
        <v>105.9396237853898</v>
      </c>
      <c r="D14" s="20">
        <f t="shared" ref="D14:G14" si="4">D12/D5</f>
        <v>-1.2392745510075294</v>
      </c>
      <c r="E14" s="20">
        <f t="shared" si="4"/>
        <v>-0.18823670620622207</v>
      </c>
      <c r="F14" s="20">
        <f t="shared" si="4"/>
        <v>-1.3337071189288932E-2</v>
      </c>
      <c r="G14" s="20">
        <f t="shared" si="4"/>
        <v>-9.0337164543266221E-3</v>
      </c>
      <c r="H14" s="7"/>
      <c r="I14" s="20">
        <f>AVERAGE(C14:G14)</f>
        <v>20.897948348106489</v>
      </c>
    </row>
    <row r="16" spans="2:10" x14ac:dyDescent="0.3">
      <c r="B16" s="27" t="s">
        <v>11</v>
      </c>
      <c r="C16" s="27"/>
      <c r="D16" s="27"/>
      <c r="E16" s="27"/>
      <c r="F16" s="27"/>
      <c r="G16" s="27"/>
      <c r="H16" s="27"/>
      <c r="I16" s="27"/>
      <c r="J16" s="27"/>
    </row>
    <row r="17" spans="2:10" x14ac:dyDescent="0.3">
      <c r="B17" s="27"/>
      <c r="C17" s="27"/>
      <c r="D17" s="27"/>
      <c r="E17" s="27"/>
      <c r="F17" s="27"/>
      <c r="G17" s="27"/>
      <c r="H17" s="27"/>
      <c r="I17" s="27"/>
      <c r="J17" s="27"/>
    </row>
    <row r="20" spans="2:10" ht="33.75" customHeight="1" x14ac:dyDescent="0.3">
      <c r="B20" s="28"/>
      <c r="C20" s="28"/>
      <c r="D20" s="28"/>
      <c r="E20" s="28"/>
      <c r="F20" s="28"/>
      <c r="G20" s="28"/>
      <c r="H20" s="28"/>
      <c r="I20" s="28"/>
      <c r="J20" s="28"/>
    </row>
    <row r="21" spans="2:10" ht="12" customHeight="1" x14ac:dyDescent="0.3">
      <c r="B21" s="28"/>
      <c r="C21" s="28"/>
      <c r="D21" s="28"/>
      <c r="E21" s="28"/>
      <c r="F21" s="28"/>
      <c r="G21" s="28"/>
      <c r="H21" s="28"/>
      <c r="I21" s="28"/>
      <c r="J21" s="28"/>
    </row>
  </sheetData>
  <mergeCells count="4">
    <mergeCell ref="B3:G3"/>
    <mergeCell ref="I3:I4"/>
    <mergeCell ref="B20:J21"/>
    <mergeCell ref="B16:J1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4"/>
  <sheetViews>
    <sheetView zoomScale="85" zoomScaleNormal="85" workbookViewId="0"/>
  </sheetViews>
  <sheetFormatPr defaultColWidth="9.21875" defaultRowHeight="14.4" x14ac:dyDescent="0.3"/>
  <cols>
    <col min="1" max="1" width="9.21875" style="1"/>
    <col min="2" max="2" width="39.44140625" style="1" customWidth="1"/>
    <col min="3" max="7" width="9.21875" style="1"/>
    <col min="8" max="8" width="1.21875" style="1" customWidth="1"/>
    <col min="9" max="9" width="11.44140625" style="1" customWidth="1"/>
    <col min="10" max="16384" width="9.21875" style="1"/>
  </cols>
  <sheetData>
    <row r="3" spans="2:9" ht="35.25" customHeight="1" x14ac:dyDescent="0.4">
      <c r="B3" s="24" t="s">
        <v>15</v>
      </c>
      <c r="C3" s="24"/>
      <c r="D3" s="24"/>
      <c r="E3" s="24"/>
      <c r="F3" s="24"/>
      <c r="G3" s="24"/>
      <c r="H3" s="5"/>
      <c r="I3" s="25" t="s">
        <v>5</v>
      </c>
    </row>
    <row r="4" spans="2:9" ht="22.5" customHeight="1" x14ac:dyDescent="0.3">
      <c r="B4" s="9" t="s">
        <v>9</v>
      </c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5"/>
      <c r="I4" s="25"/>
    </row>
    <row r="5" spans="2:9" x14ac:dyDescent="0.3">
      <c r="B5" s="15" t="s">
        <v>6</v>
      </c>
      <c r="C5" s="16">
        <v>13598.582564808299</v>
      </c>
      <c r="D5" s="16">
        <v>13933.408977598099</v>
      </c>
      <c r="E5" s="16">
        <v>14603.414870000001</v>
      </c>
      <c r="F5" s="16">
        <v>15280.42006</v>
      </c>
      <c r="G5" s="16">
        <v>14850.982530000099</v>
      </c>
      <c r="H5" s="6"/>
      <c r="I5" s="16">
        <f>AVERAGE(C5:G5)</f>
        <v>14453.3618004813</v>
      </c>
    </row>
    <row r="6" spans="2:9" x14ac:dyDescent="0.3">
      <c r="B6" s="11" t="s">
        <v>7</v>
      </c>
      <c r="C6" s="12">
        <v>-7802.8161520000203</v>
      </c>
      <c r="D6" s="12">
        <v>-7834.9716267000304</v>
      </c>
      <c r="E6" s="12">
        <v>-8917.3241100000396</v>
      </c>
      <c r="F6" s="12">
        <v>-5482.0470400000204</v>
      </c>
      <c r="G6" s="12">
        <v>-7270.2957299999698</v>
      </c>
      <c r="H6" s="6"/>
      <c r="I6" s="12">
        <f t="shared" ref="I6:I8" si="0">AVERAGE(C6:G6)</f>
        <v>-7461.4909317400161</v>
      </c>
    </row>
    <row r="7" spans="2:9" x14ac:dyDescent="0.3">
      <c r="B7" s="15" t="s">
        <v>8</v>
      </c>
      <c r="C7" s="16">
        <v>-2280.2258737212101</v>
      </c>
      <c r="D7" s="16">
        <v>-1734.7317774293399</v>
      </c>
      <c r="E7" s="16">
        <v>-1953.9059</v>
      </c>
      <c r="F7" s="16">
        <v>-2106.2187780715599</v>
      </c>
      <c r="G7" s="16">
        <v>-2987.7293100000002</v>
      </c>
      <c r="H7" s="6"/>
      <c r="I7" s="16">
        <f t="shared" si="0"/>
        <v>-2212.5623278444223</v>
      </c>
    </row>
    <row r="8" spans="2:9" x14ac:dyDescent="0.3">
      <c r="B8" s="11" t="s">
        <v>0</v>
      </c>
      <c r="C8" s="12">
        <v>3812.5956419999998</v>
      </c>
      <c r="D8" s="12">
        <v>1634.9488827500002</v>
      </c>
      <c r="E8" s="12">
        <v>2675.1296847999997</v>
      </c>
      <c r="F8" s="12">
        <v>1893.6672073022412</v>
      </c>
      <c r="G8" s="12">
        <v>1345.6914095296406</v>
      </c>
      <c r="H8" s="6"/>
      <c r="I8" s="12">
        <f t="shared" si="0"/>
        <v>2272.4065652763761</v>
      </c>
    </row>
    <row r="9" spans="2:9" x14ac:dyDescent="0.3">
      <c r="B9" s="17" t="s">
        <v>1</v>
      </c>
      <c r="C9" s="18">
        <v>468.45249000000001</v>
      </c>
      <c r="D9" s="18">
        <v>340.10436599999997</v>
      </c>
      <c r="E9" s="18">
        <v>320.61246000000006</v>
      </c>
      <c r="F9" s="18">
        <v>292.46986799999996</v>
      </c>
      <c r="G9" s="18">
        <v>239.42678399999994</v>
      </c>
      <c r="H9" s="6"/>
      <c r="I9" s="16"/>
    </row>
    <row r="10" spans="2:9" x14ac:dyDescent="0.3">
      <c r="B10" s="19" t="s">
        <v>2</v>
      </c>
      <c r="C10" s="18">
        <f>C8-C9</f>
        <v>3344.1431519999996</v>
      </c>
      <c r="D10" s="18">
        <f t="shared" ref="D10:F10" si="1">D8-D9</f>
        <v>1294.8445167500001</v>
      </c>
      <c r="E10" s="18">
        <f t="shared" si="1"/>
        <v>2354.5172247999999</v>
      </c>
      <c r="F10" s="18">
        <f t="shared" si="1"/>
        <v>1601.1973393022413</v>
      </c>
      <c r="G10" s="18">
        <v>1106.2646255296406</v>
      </c>
      <c r="H10" s="6"/>
      <c r="I10" s="16"/>
    </row>
    <row r="11" spans="2:9" x14ac:dyDescent="0.3">
      <c r="B11" s="5"/>
      <c r="C11" s="5"/>
      <c r="D11" s="5"/>
      <c r="E11" s="5"/>
      <c r="F11" s="5"/>
      <c r="G11" s="5"/>
      <c r="H11" s="5"/>
      <c r="I11" s="5"/>
    </row>
    <row r="12" spans="2:9" ht="15.6" x14ac:dyDescent="0.3">
      <c r="B12" s="13" t="s">
        <v>3</v>
      </c>
      <c r="C12" s="14">
        <f t="shared" ref="C12:E12" si="2">SUM(C5:C8)</f>
        <v>7328.1361810870685</v>
      </c>
      <c r="D12" s="14">
        <f t="shared" si="2"/>
        <v>5998.6544562187291</v>
      </c>
      <c r="E12" s="14">
        <f t="shared" si="2"/>
        <v>6407.3145447999614</v>
      </c>
      <c r="F12" s="14">
        <f>SUM(F5:F8)</f>
        <v>9585.8214492306633</v>
      </c>
      <c r="G12" s="14">
        <f>SUM(G5:G8)</f>
        <v>5938.6488995297705</v>
      </c>
      <c r="H12" s="6"/>
      <c r="I12" s="14">
        <f t="shared" ref="I12" si="3">AVERAGE(C12:G12)</f>
        <v>7051.7151061732384</v>
      </c>
    </row>
    <row r="13" spans="2:9" x14ac:dyDescent="0.3">
      <c r="B13" s="5"/>
      <c r="C13" s="5"/>
      <c r="D13" s="5"/>
      <c r="E13" s="5"/>
      <c r="F13" s="5"/>
      <c r="G13" s="5"/>
      <c r="H13" s="5"/>
      <c r="I13" s="5"/>
    </row>
    <row r="14" spans="2:9" x14ac:dyDescent="0.3">
      <c r="B14" s="15" t="s">
        <v>4</v>
      </c>
      <c r="C14" s="20">
        <f>C12/C5</f>
        <v>0.53888970752374687</v>
      </c>
      <c r="D14" s="20">
        <f t="shared" ref="D14:G14" si="4">D12/D5</f>
        <v>0.43052310212549311</v>
      </c>
      <c r="E14" s="20">
        <f t="shared" si="4"/>
        <v>0.43875453801991188</v>
      </c>
      <c r="F14" s="20">
        <f t="shared" si="4"/>
        <v>0.62732708993542308</v>
      </c>
      <c r="G14" s="20">
        <f t="shared" si="4"/>
        <v>0.39988255911911913</v>
      </c>
      <c r="H14" s="7"/>
      <c r="I14" s="20">
        <f>AVERAGE(C14:G14)</f>
        <v>0.48707539934473881</v>
      </c>
    </row>
  </sheetData>
  <mergeCells count="2">
    <mergeCell ref="B3:G3"/>
    <mergeCell ref="I3:I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77A50CA360AD4B87804B171901BF9B" ma:contentTypeVersion="1" ma:contentTypeDescription="Create a new document." ma:contentTypeScope="" ma:versionID="671215617787552858db958e1dc5734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F64534-EEE0-4056-814A-E2B2B8AD93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8C544E-B55A-4E85-8859-FBBAE1AB8AF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5FF60FF-3A9C-4503-BE6E-A62CBE7E24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20</vt:i4>
      </vt:variant>
      <vt:variant>
        <vt:lpstr>Nimetyt alueet</vt:lpstr>
      </vt:variant>
      <vt:variant>
        <vt:i4>1</vt:i4>
      </vt:variant>
    </vt:vector>
  </HeadingPairs>
  <TitlesOfParts>
    <vt:vector size="21" baseType="lpstr">
      <vt:lpstr>A-vakuutus</vt:lpstr>
      <vt:lpstr>Fennia</vt:lpstr>
      <vt:lpstr>Folksam</vt:lpstr>
      <vt:lpstr>If vahinkovakuutus</vt:lpstr>
      <vt:lpstr>LähiTapiola</vt:lpstr>
      <vt:lpstr>OP Vakuutus</vt:lpstr>
      <vt:lpstr>Pohjantähti</vt:lpstr>
      <vt:lpstr>SVV</vt:lpstr>
      <vt:lpstr>Turva</vt:lpstr>
      <vt:lpstr>Ålands</vt:lpstr>
      <vt:lpstr>Suomalaiset yhtiöt Yhteensä</vt:lpstr>
      <vt:lpstr>AXA</vt:lpstr>
      <vt:lpstr>Greenval</vt:lpstr>
      <vt:lpstr>LeasePlan</vt:lpstr>
      <vt:lpstr>Protector</vt:lpstr>
      <vt:lpstr>UPS</vt:lpstr>
      <vt:lpstr>Volvia (If Suomen sivuliike)</vt:lpstr>
      <vt:lpstr>Sivuliikkeet ja FOS yhteensä</vt:lpstr>
      <vt:lpstr>Suom. Yhtiöt ja Sivuliikkeet</vt:lpstr>
      <vt:lpstr>Kaikki toimijat YHTEENSÄ</vt:lpstr>
      <vt:lpstr>'A-vakuutus'!Tulostusalue</vt:lpstr>
    </vt:vector>
  </TitlesOfParts>
  <Company>Bank of Finland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Wiio, Tuuli</dc:creator>
  <cp:lastModifiedBy>Vähäsalo, Jaana</cp:lastModifiedBy>
  <cp:lastPrinted>2018-01-05T11:14:57Z</cp:lastPrinted>
  <dcterms:created xsi:type="dcterms:W3CDTF">2017-12-07T13:23:19Z</dcterms:created>
  <dcterms:modified xsi:type="dcterms:W3CDTF">2018-09-18T09:38:21Z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0x0101004177A50CA360AD4B87804B171901BF9B</vt:lpwstr>
  </property>
</Properties>
</file>