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LKINMA\Downloads\"/>
    </mc:Choice>
  </mc:AlternateContent>
  <xr:revisionPtr revIDLastSave="0" documentId="8_{150FC93C-367A-4C2C-816B-C798BE64AE37}" xr6:coauthVersionLast="47" xr6:coauthVersionMax="47" xr10:uidLastSave="{00000000-0000-0000-0000-000000000000}"/>
  <bookViews>
    <workbookView xWindow="-120" yWindow="-120" windowWidth="24240" windowHeight="17520" tabRatio="819" firstSheet="4" activeTab="14" xr2:uid="{84CB4EF0-E4FF-4922-8F93-8105AC27FC50}"/>
  </bookViews>
  <sheets>
    <sheet name="Instructions" sheetId="1" r:id="rId1"/>
    <sheet name="Basic information" sheetId="2" r:id="rId2"/>
    <sheet name="Income statement" sheetId="3" r:id="rId3"/>
    <sheet name="Balance sheet" sheetId="4" r:id="rId4"/>
    <sheet name="Credit risk" sheetId="5" r:id="rId5"/>
    <sheet name="Charge-based method" sheetId="8" r:id="rId6"/>
    <sheet name="Payment-transaction-based" sheetId="6" r:id="rId7"/>
    <sheet name="Sum method" sheetId="7" r:id="rId8"/>
    <sheet name="E-money institution’s 2% req." sheetId="9" r:id="rId9"/>
    <sheet name="Capital plan" sheetId="15" r:id="rId10"/>
    <sheet name="Own funds and capital adequacy" sheetId="10" r:id="rId11"/>
    <sheet name="Summary (charge-based)" sheetId="13" r:id="rId12"/>
    <sheet name="Summary (transaction-based)" sheetId="11" r:id="rId13"/>
    <sheet name="Summary (sum method)" sheetId="12" r:id="rId14"/>
    <sheet name="Summary (2% requirement)" sheetId="1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2" l="1"/>
  <c r="F15" i="7"/>
  <c r="D15" i="7"/>
  <c r="E49" i="10" l="1"/>
  <c r="M13" i="8"/>
  <c r="K13" i="8"/>
  <c r="I13" i="8"/>
  <c r="G13" i="8"/>
  <c r="E13" i="8"/>
  <c r="C13" i="8"/>
  <c r="D13" i="8"/>
  <c r="F13" i="8"/>
  <c r="H13" i="8"/>
  <c r="J13" i="8"/>
  <c r="L13" i="8"/>
  <c r="N13" i="8"/>
  <c r="I15" i="6" l="1"/>
  <c r="E13" i="6"/>
  <c r="F13" i="6"/>
  <c r="G13" i="6"/>
  <c r="H13" i="6"/>
  <c r="I13" i="6"/>
  <c r="J13" i="6"/>
  <c r="K13" i="6"/>
  <c r="L13" i="6"/>
  <c r="M13" i="6"/>
  <c r="N13" i="6"/>
  <c r="O13" i="6"/>
  <c r="E14" i="6"/>
  <c r="F14" i="6"/>
  <c r="G14" i="6"/>
  <c r="H14" i="6"/>
  <c r="I14" i="6"/>
  <c r="J14" i="6"/>
  <c r="K14" i="6"/>
  <c r="L14" i="6"/>
  <c r="M14" i="6"/>
  <c r="N14" i="6"/>
  <c r="O14" i="6"/>
  <c r="E15" i="6"/>
  <c r="F15" i="6"/>
  <c r="G15" i="6"/>
  <c r="H15" i="6"/>
  <c r="J15" i="6"/>
  <c r="K15" i="6"/>
  <c r="L15" i="6"/>
  <c r="M15" i="6"/>
  <c r="N15" i="6"/>
  <c r="O15" i="6"/>
  <c r="E16" i="6"/>
  <c r="F16" i="6"/>
  <c r="G16" i="6"/>
  <c r="H16" i="6"/>
  <c r="I16" i="6"/>
  <c r="J16" i="6"/>
  <c r="K16" i="6"/>
  <c r="L16" i="6"/>
  <c r="M16" i="6"/>
  <c r="N16" i="6"/>
  <c r="O16" i="6"/>
  <c r="E17" i="6"/>
  <c r="F17" i="6"/>
  <c r="G17" i="6"/>
  <c r="H17" i="6"/>
  <c r="I17" i="6"/>
  <c r="J17" i="6"/>
  <c r="K17" i="6"/>
  <c r="L17" i="6"/>
  <c r="M17" i="6"/>
  <c r="N17" i="6"/>
  <c r="O17" i="6"/>
  <c r="D17" i="6"/>
  <c r="D16" i="6"/>
  <c r="D15" i="6"/>
  <c r="D14" i="6"/>
  <c r="D13" i="6"/>
  <c r="D19" i="6" s="1"/>
  <c r="C49" i="10" l="1"/>
  <c r="E15" i="7"/>
  <c r="G24" i="7" s="1"/>
  <c r="J15" i="7"/>
  <c r="O15" i="7"/>
  <c r="O21" i="7" s="1"/>
  <c r="C24" i="10"/>
  <c r="C17" i="10" s="1"/>
  <c r="O19" i="7" l="1"/>
  <c r="O20" i="7"/>
  <c r="D49" i="10"/>
  <c r="F49" i="10"/>
  <c r="H49" i="10"/>
  <c r="I49" i="10"/>
  <c r="J49" i="10"/>
  <c r="K49" i="10"/>
  <c r="M49" i="10"/>
  <c r="N49" i="10"/>
  <c r="O49" i="10"/>
  <c r="P49" i="10"/>
  <c r="F38" i="14" l="1"/>
  <c r="E38" i="14"/>
  <c r="D38" i="14"/>
  <c r="C38" i="14"/>
  <c r="F32" i="14"/>
  <c r="E32" i="14"/>
  <c r="D32" i="14"/>
  <c r="C32" i="14"/>
  <c r="F26" i="14"/>
  <c r="E26" i="14"/>
  <c r="D26" i="14"/>
  <c r="C26" i="14"/>
  <c r="F17" i="14"/>
  <c r="E17" i="14"/>
  <c r="D17" i="14"/>
  <c r="C17" i="14"/>
  <c r="F16" i="14"/>
  <c r="E16" i="14"/>
  <c r="D16" i="14"/>
  <c r="C16" i="14"/>
  <c r="F15" i="14"/>
  <c r="E15" i="14"/>
  <c r="D15" i="14"/>
  <c r="C15" i="14"/>
  <c r="F14" i="14"/>
  <c r="E14" i="14"/>
  <c r="D14" i="14"/>
  <c r="C14" i="14"/>
  <c r="F13" i="14"/>
  <c r="E13" i="14"/>
  <c r="D13" i="14"/>
  <c r="C13" i="14"/>
  <c r="F12" i="14"/>
  <c r="E12" i="14"/>
  <c r="D12" i="14"/>
  <c r="C12" i="14"/>
  <c r="F42" i="13"/>
  <c r="E42" i="13"/>
  <c r="D42" i="13"/>
  <c r="C42" i="13"/>
  <c r="F34" i="13"/>
  <c r="E34" i="13"/>
  <c r="D34" i="13"/>
  <c r="C34" i="13"/>
  <c r="F26" i="13"/>
  <c r="E26" i="13"/>
  <c r="D26" i="13"/>
  <c r="C26" i="13"/>
  <c r="F17" i="13"/>
  <c r="E17" i="13"/>
  <c r="D17" i="13"/>
  <c r="C17" i="13"/>
  <c r="F16" i="13"/>
  <c r="E16" i="13"/>
  <c r="D16" i="13"/>
  <c r="C16" i="13"/>
  <c r="F15" i="13"/>
  <c r="E15" i="13"/>
  <c r="D15" i="13"/>
  <c r="C15" i="13"/>
  <c r="F14" i="13"/>
  <c r="E14" i="13"/>
  <c r="D14" i="13"/>
  <c r="C14" i="13"/>
  <c r="F13" i="13"/>
  <c r="E13" i="13"/>
  <c r="D13" i="13"/>
  <c r="C13" i="13"/>
  <c r="F12" i="13"/>
  <c r="E12" i="13"/>
  <c r="D12" i="13"/>
  <c r="C12" i="13"/>
  <c r="F42" i="12"/>
  <c r="E42" i="12"/>
  <c r="D42" i="12"/>
  <c r="C42" i="12"/>
  <c r="F34" i="12"/>
  <c r="E34" i="12"/>
  <c r="D34" i="12"/>
  <c r="C34" i="12"/>
  <c r="F26" i="12"/>
  <c r="E26" i="12"/>
  <c r="D26" i="12"/>
  <c r="C26" i="12"/>
  <c r="F17" i="12"/>
  <c r="E17" i="12"/>
  <c r="D17" i="12"/>
  <c r="C17" i="12"/>
  <c r="F16" i="12"/>
  <c r="E16" i="12"/>
  <c r="D16" i="12"/>
  <c r="C16" i="12"/>
  <c r="F15" i="12"/>
  <c r="E15" i="12"/>
  <c r="D15" i="12"/>
  <c r="C15" i="12"/>
  <c r="F14" i="12"/>
  <c r="E14" i="12"/>
  <c r="D14" i="12"/>
  <c r="C14" i="12"/>
  <c r="F13" i="12"/>
  <c r="E13" i="12"/>
  <c r="D13" i="12"/>
  <c r="F12" i="12"/>
  <c r="E12" i="12"/>
  <c r="D12" i="12"/>
  <c r="C12" i="12"/>
  <c r="F43" i="11"/>
  <c r="E43" i="11"/>
  <c r="D43" i="11"/>
  <c r="C43" i="11"/>
  <c r="F35" i="11"/>
  <c r="E35" i="11"/>
  <c r="D35" i="11"/>
  <c r="C35" i="11"/>
  <c r="F27" i="11"/>
  <c r="E27" i="11"/>
  <c r="D27" i="11"/>
  <c r="C27" i="11"/>
  <c r="F18" i="11"/>
  <c r="E18" i="11"/>
  <c r="D18" i="11"/>
  <c r="C18" i="11"/>
  <c r="F17" i="11"/>
  <c r="E17" i="11"/>
  <c r="D17" i="11"/>
  <c r="C17" i="11"/>
  <c r="F16" i="11"/>
  <c r="E16" i="11"/>
  <c r="D16" i="11"/>
  <c r="C16" i="11"/>
  <c r="F15" i="11"/>
  <c r="E15" i="11"/>
  <c r="D15" i="11"/>
  <c r="C15" i="11"/>
  <c r="F14" i="11"/>
  <c r="E14" i="11"/>
  <c r="D14" i="11"/>
  <c r="C14" i="11"/>
  <c r="F13" i="11"/>
  <c r="E13" i="11"/>
  <c r="D13" i="11"/>
  <c r="C13" i="11"/>
  <c r="P32" i="10"/>
  <c r="O32" i="10"/>
  <c r="N32" i="10"/>
  <c r="M32" i="10"/>
  <c r="K32" i="10"/>
  <c r="J32" i="10"/>
  <c r="I32" i="10"/>
  <c r="H32" i="10"/>
  <c r="F32" i="10"/>
  <c r="E32" i="10"/>
  <c r="D32" i="10"/>
  <c r="C32" i="10"/>
  <c r="P27" i="10"/>
  <c r="O27" i="10"/>
  <c r="N27" i="10"/>
  <c r="M27" i="10"/>
  <c r="K27" i="10"/>
  <c r="J27" i="10"/>
  <c r="I27" i="10"/>
  <c r="H27" i="10"/>
  <c r="F27" i="10"/>
  <c r="E27" i="10"/>
  <c r="D27" i="10"/>
  <c r="C27" i="10"/>
  <c r="C15" i="10" s="1"/>
  <c r="C13" i="10" s="1"/>
  <c r="C47" i="10" s="1"/>
  <c r="P24" i="10"/>
  <c r="P17" i="10" s="1"/>
  <c r="O24" i="10"/>
  <c r="O17" i="10" s="1"/>
  <c r="N24" i="10"/>
  <c r="N17" i="10" s="1"/>
  <c r="M24" i="10"/>
  <c r="M17" i="10" s="1"/>
  <c r="K24" i="10"/>
  <c r="K17" i="10" s="1"/>
  <c r="J24" i="10"/>
  <c r="J17" i="10" s="1"/>
  <c r="I24" i="10"/>
  <c r="I17" i="10" s="1"/>
  <c r="H24" i="10"/>
  <c r="H17" i="10" s="1"/>
  <c r="F24" i="10"/>
  <c r="F18" i="13" s="1"/>
  <c r="E24" i="10"/>
  <c r="D24" i="10"/>
  <c r="D18" i="13" s="1"/>
  <c r="C18" i="13"/>
  <c r="O16" i="9"/>
  <c r="P61" i="10" s="1"/>
  <c r="N16" i="9"/>
  <c r="O61" i="10" s="1"/>
  <c r="M16" i="9"/>
  <c r="N61" i="10" s="1"/>
  <c r="L16" i="9"/>
  <c r="M61" i="10" s="1"/>
  <c r="K16" i="9"/>
  <c r="K61" i="10" s="1"/>
  <c r="J16" i="9"/>
  <c r="J61" i="10" s="1"/>
  <c r="I16" i="9"/>
  <c r="I61" i="10" s="1"/>
  <c r="H16" i="9"/>
  <c r="H61" i="10" s="1"/>
  <c r="G16" i="9"/>
  <c r="F61" i="10" s="1"/>
  <c r="F16" i="9"/>
  <c r="E61" i="10" s="1"/>
  <c r="E16" i="9"/>
  <c r="D61" i="10" s="1"/>
  <c r="D16" i="9"/>
  <c r="C61" i="10" s="1"/>
  <c r="C89" i="10" s="1"/>
  <c r="P55" i="10"/>
  <c r="O55" i="10"/>
  <c r="N55" i="10"/>
  <c r="M55" i="10"/>
  <c r="K55" i="10"/>
  <c r="J55" i="10"/>
  <c r="I55" i="10"/>
  <c r="H55" i="10"/>
  <c r="F55" i="10"/>
  <c r="E55" i="10"/>
  <c r="E27" i="13" s="1"/>
  <c r="D55" i="10"/>
  <c r="C55" i="10"/>
  <c r="O18" i="7"/>
  <c r="N15" i="7"/>
  <c r="N19" i="7" s="1"/>
  <c r="M15" i="7"/>
  <c r="L15" i="7"/>
  <c r="O24" i="7" s="1"/>
  <c r="K15" i="7"/>
  <c r="K20" i="7" s="1"/>
  <c r="J19" i="7"/>
  <c r="I15" i="7"/>
  <c r="H15" i="7"/>
  <c r="K24" i="7" s="1"/>
  <c r="G15" i="7"/>
  <c r="F18" i="7"/>
  <c r="K90" i="5"/>
  <c r="L90" i="5" s="1"/>
  <c r="K89" i="5"/>
  <c r="L89" i="5" s="1"/>
  <c r="K88" i="5"/>
  <c r="L88" i="5" s="1"/>
  <c r="K87" i="5"/>
  <c r="L87" i="5" s="1"/>
  <c r="K86" i="5"/>
  <c r="L86" i="5" s="1"/>
  <c r="K85" i="5"/>
  <c r="L85" i="5" s="1"/>
  <c r="K84" i="5"/>
  <c r="K83" i="5"/>
  <c r="L83" i="5" s="1"/>
  <c r="L80" i="5"/>
  <c r="J80" i="5"/>
  <c r="E80" i="5"/>
  <c r="L79" i="5"/>
  <c r="E79" i="5"/>
  <c r="J79" i="5" s="1"/>
  <c r="E77" i="5"/>
  <c r="D77" i="5"/>
  <c r="C77" i="5"/>
  <c r="K71" i="5"/>
  <c r="L71" i="5" s="1"/>
  <c r="K70" i="5"/>
  <c r="L70" i="5" s="1"/>
  <c r="K69" i="5"/>
  <c r="L69" i="5" s="1"/>
  <c r="K68" i="5"/>
  <c r="L68" i="5" s="1"/>
  <c r="K67" i="5"/>
  <c r="L67" i="5" s="1"/>
  <c r="K66" i="5"/>
  <c r="L66" i="5" s="1"/>
  <c r="K65" i="5"/>
  <c r="K64" i="5"/>
  <c r="L64" i="5" s="1"/>
  <c r="L61" i="5"/>
  <c r="J61" i="5"/>
  <c r="E61" i="5"/>
  <c r="L60" i="5"/>
  <c r="E60" i="5"/>
  <c r="J60" i="5" s="1"/>
  <c r="E58" i="5"/>
  <c r="D58" i="5"/>
  <c r="C58" i="5"/>
  <c r="K52" i="5"/>
  <c r="L52" i="5" s="1"/>
  <c r="K51" i="5"/>
  <c r="L51" i="5" s="1"/>
  <c r="K50" i="5"/>
  <c r="L50" i="5" s="1"/>
  <c r="K49" i="5"/>
  <c r="L49" i="5" s="1"/>
  <c r="K48" i="5"/>
  <c r="L48" i="5" s="1"/>
  <c r="K47" i="5"/>
  <c r="L47" i="5" s="1"/>
  <c r="K46" i="5"/>
  <c r="K45" i="5"/>
  <c r="L45" i="5" s="1"/>
  <c r="L42" i="5"/>
  <c r="J42" i="5"/>
  <c r="E42" i="5"/>
  <c r="L41" i="5"/>
  <c r="E41" i="5"/>
  <c r="J41" i="5" s="1"/>
  <c r="E39" i="5"/>
  <c r="D39" i="5"/>
  <c r="C39" i="5"/>
  <c r="K33" i="5"/>
  <c r="L33" i="5" s="1"/>
  <c r="K32" i="5"/>
  <c r="L32" i="5" s="1"/>
  <c r="K31" i="5"/>
  <c r="L31" i="5" s="1"/>
  <c r="K30" i="5"/>
  <c r="L30" i="5" s="1"/>
  <c r="K29" i="5"/>
  <c r="L29" i="5" s="1"/>
  <c r="K28" i="5"/>
  <c r="L28" i="5" s="1"/>
  <c r="K27" i="5"/>
  <c r="K26" i="5"/>
  <c r="L26" i="5" s="1"/>
  <c r="L23" i="5"/>
  <c r="J23" i="5"/>
  <c r="E23" i="5"/>
  <c r="L22" i="5"/>
  <c r="E22" i="5"/>
  <c r="J22" i="5" s="1"/>
  <c r="E20" i="5"/>
  <c r="D20" i="5"/>
  <c r="C20" i="5"/>
  <c r="Q72" i="4"/>
  <c r="P72" i="4"/>
  <c r="O72" i="4"/>
  <c r="N72" i="4"/>
  <c r="L72" i="4"/>
  <c r="K72" i="4"/>
  <c r="J72" i="4"/>
  <c r="I72" i="4"/>
  <c r="G72" i="4"/>
  <c r="F72" i="4"/>
  <c r="E72" i="4"/>
  <c r="D72" i="4"/>
  <c r="Q68" i="4"/>
  <c r="P68" i="4"/>
  <c r="O68" i="4"/>
  <c r="N68" i="4"/>
  <c r="L68" i="4"/>
  <c r="K68" i="4"/>
  <c r="J68" i="4"/>
  <c r="I68" i="4"/>
  <c r="G68" i="4"/>
  <c r="F68" i="4"/>
  <c r="E68" i="4"/>
  <c r="D68" i="4"/>
  <c r="Q65" i="4"/>
  <c r="P65" i="4"/>
  <c r="O65" i="4"/>
  <c r="N65" i="4"/>
  <c r="L65" i="4"/>
  <c r="K65" i="4"/>
  <c r="J65" i="4"/>
  <c r="I65" i="4"/>
  <c r="G65" i="4"/>
  <c r="F65" i="4"/>
  <c r="E65" i="4"/>
  <c r="D65" i="4"/>
  <c r="Q59" i="4"/>
  <c r="Q54" i="4" s="1"/>
  <c r="P59" i="4"/>
  <c r="P54" i="4" s="1"/>
  <c r="O59" i="4"/>
  <c r="O54" i="4" s="1"/>
  <c r="N59" i="4"/>
  <c r="N54" i="4" s="1"/>
  <c r="L59" i="4"/>
  <c r="L54" i="4" s="1"/>
  <c r="K59" i="4"/>
  <c r="K54" i="4" s="1"/>
  <c r="J59" i="4"/>
  <c r="J54" i="4" s="1"/>
  <c r="I59" i="4"/>
  <c r="I54" i="4" s="1"/>
  <c r="G59" i="4"/>
  <c r="G54" i="4" s="1"/>
  <c r="F59" i="4"/>
  <c r="F54" i="4" s="1"/>
  <c r="E59" i="4"/>
  <c r="D59" i="4"/>
  <c r="D54" i="4" s="1"/>
  <c r="E54" i="4"/>
  <c r="Q47" i="4"/>
  <c r="P47" i="4"/>
  <c r="O47" i="4"/>
  <c r="N47" i="4"/>
  <c r="L47" i="4"/>
  <c r="K47" i="4"/>
  <c r="J47" i="4"/>
  <c r="I47" i="4"/>
  <c r="G47" i="4"/>
  <c r="F47" i="4"/>
  <c r="E47" i="4"/>
  <c r="D47" i="4"/>
  <c r="Q39" i="4"/>
  <c r="P39" i="4"/>
  <c r="O39" i="4"/>
  <c r="N39" i="4"/>
  <c r="L39" i="4"/>
  <c r="K39" i="4"/>
  <c r="K32" i="4" s="1"/>
  <c r="J39" i="4"/>
  <c r="I39" i="4"/>
  <c r="G39" i="4"/>
  <c r="F39" i="4"/>
  <c r="E39" i="4"/>
  <c r="D39" i="4"/>
  <c r="Q33" i="4"/>
  <c r="P33" i="4"/>
  <c r="P32" i="4" s="1"/>
  <c r="O33" i="4"/>
  <c r="O32" i="4" s="1"/>
  <c r="N33" i="4"/>
  <c r="L33" i="4"/>
  <c r="K33" i="4"/>
  <c r="J33" i="4"/>
  <c r="I33" i="4"/>
  <c r="G33" i="4"/>
  <c r="F33" i="4"/>
  <c r="F32" i="4" s="1"/>
  <c r="E33" i="4"/>
  <c r="E32" i="4" s="1"/>
  <c r="D33" i="4"/>
  <c r="Q25" i="4"/>
  <c r="P25" i="4"/>
  <c r="O25" i="4"/>
  <c r="N25" i="4"/>
  <c r="L25" i="4"/>
  <c r="K25" i="4"/>
  <c r="J25" i="4"/>
  <c r="I25" i="4"/>
  <c r="G25" i="4"/>
  <c r="F25" i="4"/>
  <c r="E25" i="4"/>
  <c r="D25" i="4"/>
  <c r="Q19" i="4"/>
  <c r="P19" i="4"/>
  <c r="O19" i="4"/>
  <c r="N19" i="4"/>
  <c r="L19" i="4"/>
  <c r="K19" i="4"/>
  <c r="J19" i="4"/>
  <c r="I19" i="4"/>
  <c r="G19" i="4"/>
  <c r="F19" i="4"/>
  <c r="E19" i="4"/>
  <c r="D19" i="4"/>
  <c r="Q13" i="4"/>
  <c r="P13" i="4"/>
  <c r="O13" i="4"/>
  <c r="N13" i="4"/>
  <c r="N12" i="4" s="1"/>
  <c r="L13" i="4"/>
  <c r="L12" i="4" s="1"/>
  <c r="K13" i="4"/>
  <c r="J13" i="4"/>
  <c r="I13" i="4"/>
  <c r="G13" i="4"/>
  <c r="F13" i="4"/>
  <c r="E13" i="4"/>
  <c r="D13" i="4"/>
  <c r="D12" i="4" s="1"/>
  <c r="Q49" i="3"/>
  <c r="P49" i="3"/>
  <c r="O49" i="3"/>
  <c r="N49" i="3"/>
  <c r="L49" i="3"/>
  <c r="K49" i="3"/>
  <c r="J49" i="3"/>
  <c r="I49" i="3"/>
  <c r="G49" i="3"/>
  <c r="F49" i="3"/>
  <c r="E49" i="3"/>
  <c r="D49" i="3"/>
  <c r="Q45" i="3"/>
  <c r="P45" i="3"/>
  <c r="O45" i="3"/>
  <c r="N45" i="3"/>
  <c r="L45" i="3"/>
  <c r="K45" i="3"/>
  <c r="J45" i="3"/>
  <c r="I45" i="3"/>
  <c r="G45" i="3"/>
  <c r="F45" i="3"/>
  <c r="E45" i="3"/>
  <c r="D45" i="3"/>
  <c r="Q36" i="3"/>
  <c r="P36" i="3"/>
  <c r="O36" i="3"/>
  <c r="N36" i="3"/>
  <c r="L36" i="3"/>
  <c r="K36" i="3"/>
  <c r="J36" i="3"/>
  <c r="I36" i="3"/>
  <c r="G36" i="3"/>
  <c r="F36" i="3"/>
  <c r="E36" i="3"/>
  <c r="D36" i="3"/>
  <c r="Q32" i="3"/>
  <c r="P32" i="3"/>
  <c r="O32" i="3"/>
  <c r="N32" i="3"/>
  <c r="L32" i="3"/>
  <c r="K32" i="3"/>
  <c r="J32" i="3"/>
  <c r="I32" i="3"/>
  <c r="G32" i="3"/>
  <c r="F32" i="3"/>
  <c r="E32" i="3"/>
  <c r="D32" i="3"/>
  <c r="Q28" i="3"/>
  <c r="P28" i="3"/>
  <c r="O28" i="3"/>
  <c r="N28" i="3"/>
  <c r="L28" i="3"/>
  <c r="K28" i="3"/>
  <c r="J28" i="3"/>
  <c r="I28" i="3"/>
  <c r="G28" i="3"/>
  <c r="F28" i="3"/>
  <c r="E28" i="3"/>
  <c r="D28" i="3"/>
  <c r="Q25" i="3"/>
  <c r="Q23" i="3" s="1"/>
  <c r="P25" i="3"/>
  <c r="O25" i="3"/>
  <c r="O23" i="3" s="1"/>
  <c r="N25" i="3"/>
  <c r="N23" i="3" s="1"/>
  <c r="L25" i="3"/>
  <c r="L23" i="3" s="1"/>
  <c r="K25" i="3"/>
  <c r="K23" i="3" s="1"/>
  <c r="J25" i="3"/>
  <c r="J23" i="3" s="1"/>
  <c r="I25" i="3"/>
  <c r="I23" i="3" s="1"/>
  <c r="G25" i="3"/>
  <c r="G23" i="3" s="1"/>
  <c r="F25" i="3"/>
  <c r="E25" i="3"/>
  <c r="E23" i="3" s="1"/>
  <c r="D25" i="3"/>
  <c r="D23" i="3" s="1"/>
  <c r="P23" i="3"/>
  <c r="F23" i="3"/>
  <c r="Q19" i="3"/>
  <c r="Q18" i="3" s="1"/>
  <c r="P19" i="3"/>
  <c r="P18" i="3" s="1"/>
  <c r="O19" i="3"/>
  <c r="O18" i="3" s="1"/>
  <c r="N19" i="3"/>
  <c r="N18" i="3" s="1"/>
  <c r="L19" i="3"/>
  <c r="K19" i="3"/>
  <c r="K18" i="3" s="1"/>
  <c r="J19" i="3"/>
  <c r="J18" i="3" s="1"/>
  <c r="I19" i="3"/>
  <c r="I18" i="3" s="1"/>
  <c r="G19" i="3"/>
  <c r="G18" i="3" s="1"/>
  <c r="F19" i="3"/>
  <c r="F18" i="3" s="1"/>
  <c r="F35" i="3" s="1"/>
  <c r="F44" i="3" s="1"/>
  <c r="F48" i="3" s="1"/>
  <c r="F54" i="3" s="1"/>
  <c r="E19" i="3"/>
  <c r="E18" i="3" s="1"/>
  <c r="D19" i="3"/>
  <c r="L18" i="3"/>
  <c r="D18" i="3"/>
  <c r="Q15" i="3"/>
  <c r="P15" i="3"/>
  <c r="O15" i="3"/>
  <c r="N15" i="3"/>
  <c r="L15" i="3"/>
  <c r="K15" i="3"/>
  <c r="J15" i="3"/>
  <c r="I15" i="3"/>
  <c r="G15" i="3"/>
  <c r="F15" i="3"/>
  <c r="E15" i="3"/>
  <c r="D15" i="3"/>
  <c r="Q12" i="4" l="1"/>
  <c r="G12" i="4"/>
  <c r="I12" i="4"/>
  <c r="E18" i="13"/>
  <c r="E17" i="10"/>
  <c r="C82" i="10"/>
  <c r="C76" i="10"/>
  <c r="C88" i="10"/>
  <c r="C70" i="10"/>
  <c r="C48" i="10"/>
  <c r="D17" i="7"/>
  <c r="M18" i="7"/>
  <c r="M21" i="7"/>
  <c r="M20" i="7"/>
  <c r="M19" i="7"/>
  <c r="I20" i="7"/>
  <c r="I21" i="7"/>
  <c r="N20" i="7"/>
  <c r="I19" i="6"/>
  <c r="I57" i="10" s="1"/>
  <c r="D36" i="11" s="1"/>
  <c r="K17" i="7"/>
  <c r="F20" i="7"/>
  <c r="D19" i="7"/>
  <c r="J32" i="4"/>
  <c r="G32" i="4"/>
  <c r="Q32" i="4"/>
  <c r="K84" i="4"/>
  <c r="E12" i="4"/>
  <c r="E52" i="4" s="1"/>
  <c r="O12" i="4"/>
  <c r="O52" i="4" s="1"/>
  <c r="J12" i="4"/>
  <c r="J52" i="4" s="1"/>
  <c r="F12" i="4"/>
  <c r="F52" i="4" s="1"/>
  <c r="P12" i="4"/>
  <c r="P52" i="4" s="1"/>
  <c r="K12" i="4"/>
  <c r="K52" i="4" s="1"/>
  <c r="D32" i="4"/>
  <c r="D52" i="4" s="1"/>
  <c r="N32" i="4"/>
  <c r="N52" i="4" s="1"/>
  <c r="E39" i="14"/>
  <c r="F33" i="14"/>
  <c r="E33" i="14"/>
  <c r="D33" i="14"/>
  <c r="C33" i="14"/>
  <c r="C27" i="13"/>
  <c r="E27" i="14"/>
  <c r="C25" i="14"/>
  <c r="F44" i="12"/>
  <c r="F39" i="14"/>
  <c r="D44" i="12"/>
  <c r="D39" i="14"/>
  <c r="M89" i="10"/>
  <c r="C37" i="14" s="1"/>
  <c r="C39" i="14"/>
  <c r="F28" i="12"/>
  <c r="F27" i="14"/>
  <c r="D89" i="10"/>
  <c r="D25" i="14" s="1"/>
  <c r="D27" i="14"/>
  <c r="C28" i="12"/>
  <c r="C27" i="14"/>
  <c r="L19" i="6"/>
  <c r="M57" i="10" s="1"/>
  <c r="C44" i="11" s="1"/>
  <c r="H19" i="6"/>
  <c r="H57" i="10" s="1"/>
  <c r="C36" i="11" s="1"/>
  <c r="C57" i="10"/>
  <c r="K21" i="7"/>
  <c r="E20" i="7"/>
  <c r="D20" i="7"/>
  <c r="L20" i="7"/>
  <c r="H20" i="7"/>
  <c r="E17" i="7"/>
  <c r="H18" i="7"/>
  <c r="E19" i="7"/>
  <c r="M19" i="6"/>
  <c r="N57" i="10" s="1"/>
  <c r="D44" i="11" s="1"/>
  <c r="J19" i="6"/>
  <c r="J57" i="10" s="1"/>
  <c r="E36" i="11" s="1"/>
  <c r="N19" i="6"/>
  <c r="O57" i="10" s="1"/>
  <c r="E44" i="11" s="1"/>
  <c r="J39" i="5"/>
  <c r="J58" i="5"/>
  <c r="J77" i="5"/>
  <c r="J20" i="5"/>
  <c r="F17" i="7"/>
  <c r="J18" i="7"/>
  <c r="L21" i="7"/>
  <c r="J17" i="7"/>
  <c r="J20" i="7"/>
  <c r="L17" i="7"/>
  <c r="F19" i="7"/>
  <c r="D21" i="7"/>
  <c r="M17" i="7"/>
  <c r="K19" i="7"/>
  <c r="E21" i="7"/>
  <c r="N17" i="7"/>
  <c r="L19" i="7"/>
  <c r="F21" i="7"/>
  <c r="J21" i="7"/>
  <c r="E19" i="6"/>
  <c r="D57" i="10" s="1"/>
  <c r="K19" i="6"/>
  <c r="K57" i="10" s="1"/>
  <c r="F36" i="11" s="1"/>
  <c r="F19" i="6"/>
  <c r="E57" i="10" s="1"/>
  <c r="K20" i="5"/>
  <c r="L27" i="5"/>
  <c r="K58" i="5"/>
  <c r="L58" i="5" s="1"/>
  <c r="F15" i="5" s="1"/>
  <c r="L65" i="5"/>
  <c r="Q52" i="4"/>
  <c r="L32" i="4"/>
  <c r="L52" i="4" s="1"/>
  <c r="D84" i="4"/>
  <c r="N84" i="4"/>
  <c r="I84" i="4"/>
  <c r="I32" i="4"/>
  <c r="I52" i="4" s="1"/>
  <c r="O84" i="4"/>
  <c r="J84" i="4"/>
  <c r="G84" i="4"/>
  <c r="Q84" i="4"/>
  <c r="E35" i="3"/>
  <c r="E44" i="3" s="1"/>
  <c r="E48" i="3" s="1"/>
  <c r="E54" i="3" s="1"/>
  <c r="O35" i="3"/>
  <c r="O44" i="3" s="1"/>
  <c r="O48" i="3" s="1"/>
  <c r="O54" i="3" s="1"/>
  <c r="L35" i="3"/>
  <c r="L44" i="3" s="1"/>
  <c r="L48" i="3" s="1"/>
  <c r="L54" i="3" s="1"/>
  <c r="P35" i="3"/>
  <c r="P44" i="3" s="1"/>
  <c r="P48" i="3" s="1"/>
  <c r="P54" i="3" s="1"/>
  <c r="M15" i="10"/>
  <c r="M13" i="10" s="1"/>
  <c r="O15" i="10"/>
  <c r="O13" i="10" s="1"/>
  <c r="F89" i="10"/>
  <c r="F25" i="14" s="1"/>
  <c r="P15" i="10"/>
  <c r="P13" i="10" s="1"/>
  <c r="N15" i="10"/>
  <c r="N13" i="10" s="1"/>
  <c r="F29" i="11"/>
  <c r="D18" i="14"/>
  <c r="D19" i="14" s="1"/>
  <c r="K15" i="10"/>
  <c r="D17" i="10"/>
  <c r="I15" i="10"/>
  <c r="D19" i="13"/>
  <c r="E19" i="13"/>
  <c r="C19" i="13"/>
  <c r="C18" i="14"/>
  <c r="C19" i="14" s="1"/>
  <c r="D28" i="12"/>
  <c r="F19" i="13"/>
  <c r="E18" i="14"/>
  <c r="E19" i="14" s="1"/>
  <c r="H15" i="10"/>
  <c r="D18" i="12"/>
  <c r="D19" i="12" s="1"/>
  <c r="N89" i="10"/>
  <c r="D37" i="14" s="1"/>
  <c r="E18" i="12"/>
  <c r="E19" i="12" s="1"/>
  <c r="J15" i="10"/>
  <c r="C18" i="12"/>
  <c r="C19" i="12" s="1"/>
  <c r="G52" i="4"/>
  <c r="G35" i="3"/>
  <c r="G44" i="3" s="1"/>
  <c r="G48" i="3" s="1"/>
  <c r="G54" i="3" s="1"/>
  <c r="Q35" i="3"/>
  <c r="Q44" i="3" s="1"/>
  <c r="Q48" i="3" s="1"/>
  <c r="Q54" i="3" s="1"/>
  <c r="J35" i="3"/>
  <c r="J44" i="3" s="1"/>
  <c r="J48" i="3" s="1"/>
  <c r="J54" i="3" s="1"/>
  <c r="N35" i="3"/>
  <c r="N44" i="3" s="1"/>
  <c r="N48" i="3" s="1"/>
  <c r="N54" i="3" s="1"/>
  <c r="F43" i="13"/>
  <c r="F84" i="4"/>
  <c r="P84" i="4"/>
  <c r="D35" i="3"/>
  <c r="D44" i="3" s="1"/>
  <c r="D48" i="3" s="1"/>
  <c r="D54" i="3" s="1"/>
  <c r="F36" i="12"/>
  <c r="F36" i="13"/>
  <c r="F37" i="11"/>
  <c r="K89" i="10"/>
  <c r="F31" i="14" s="1"/>
  <c r="K77" i="5"/>
  <c r="L77" i="5" s="1"/>
  <c r="G15" i="5" s="1"/>
  <c r="L84" i="5"/>
  <c r="E84" i="4"/>
  <c r="F35" i="13"/>
  <c r="K39" i="5"/>
  <c r="L39" i="5" s="1"/>
  <c r="E15" i="5" s="1"/>
  <c r="L46" i="5"/>
  <c r="C43" i="13"/>
  <c r="L84" i="4"/>
  <c r="D27" i="13"/>
  <c r="D43" i="13"/>
  <c r="D36" i="12"/>
  <c r="I89" i="10"/>
  <c r="D31" i="14" s="1"/>
  <c r="D36" i="13"/>
  <c r="D37" i="11"/>
  <c r="I35" i="3"/>
  <c r="I44" i="3" s="1"/>
  <c r="I48" i="3" s="1"/>
  <c r="I54" i="3" s="1"/>
  <c r="K35" i="3"/>
  <c r="K44" i="3" s="1"/>
  <c r="K48" i="3" s="1"/>
  <c r="K54" i="3" s="1"/>
  <c r="E43" i="13"/>
  <c r="E36" i="12"/>
  <c r="J89" i="10"/>
  <c r="E31" i="14" s="1"/>
  <c r="E36" i="13"/>
  <c r="E37" i="11"/>
  <c r="E35" i="13"/>
  <c r="E28" i="13"/>
  <c r="E29" i="11"/>
  <c r="E44" i="13"/>
  <c r="E45" i="11"/>
  <c r="F27" i="13"/>
  <c r="N18" i="7"/>
  <c r="N21" i="7"/>
  <c r="F18" i="14"/>
  <c r="F19" i="14" s="1"/>
  <c r="G21" i="7"/>
  <c r="G19" i="7"/>
  <c r="G17" i="7"/>
  <c r="O17" i="7"/>
  <c r="F44" i="13"/>
  <c r="H21" i="7"/>
  <c r="H19" i="7"/>
  <c r="H17" i="7"/>
  <c r="G20" i="7"/>
  <c r="F17" i="10"/>
  <c r="O89" i="10"/>
  <c r="E37" i="14" s="1"/>
  <c r="E28" i="12"/>
  <c r="I19" i="7"/>
  <c r="I17" i="7"/>
  <c r="G18" i="7"/>
  <c r="P89" i="10"/>
  <c r="F37" i="14" s="1"/>
  <c r="F19" i="11"/>
  <c r="F20" i="11" s="1"/>
  <c r="F45" i="11"/>
  <c r="C35" i="13"/>
  <c r="C28" i="13"/>
  <c r="C29" i="11"/>
  <c r="C44" i="12"/>
  <c r="C44" i="13"/>
  <c r="C45" i="11"/>
  <c r="F28" i="13"/>
  <c r="F18" i="12"/>
  <c r="F19" i="12" s="1"/>
  <c r="G19" i="6"/>
  <c r="F57" i="10" s="1"/>
  <c r="O19" i="6"/>
  <c r="P57" i="10" s="1"/>
  <c r="I18" i="7"/>
  <c r="D35" i="13"/>
  <c r="D28" i="13"/>
  <c r="D29" i="11"/>
  <c r="D44" i="13"/>
  <c r="D45" i="11"/>
  <c r="C36" i="13"/>
  <c r="C36" i="12"/>
  <c r="H89" i="10"/>
  <c r="C31" i="14" s="1"/>
  <c r="E89" i="10"/>
  <c r="E25" i="14" s="1"/>
  <c r="C37" i="11"/>
  <c r="E44" i="12"/>
  <c r="K18" i="7"/>
  <c r="C19" i="11"/>
  <c r="C20" i="11" s="1"/>
  <c r="D18" i="7"/>
  <c r="L18" i="7"/>
  <c r="D19" i="11"/>
  <c r="D20" i="11" s="1"/>
  <c r="E18" i="7"/>
  <c r="E19" i="11"/>
  <c r="E20" i="11" s="1"/>
  <c r="N47" i="10" l="1"/>
  <c r="N48" i="10"/>
  <c r="M48" i="10"/>
  <c r="M47" i="10"/>
  <c r="P47" i="10"/>
  <c r="O48" i="10"/>
  <c r="O47" i="10"/>
  <c r="P48" i="10"/>
  <c r="K13" i="10"/>
  <c r="K47" i="10" s="1"/>
  <c r="J13" i="10"/>
  <c r="J47" i="10" s="1"/>
  <c r="I13" i="10"/>
  <c r="I47" i="10" s="1"/>
  <c r="H13" i="10"/>
  <c r="H47" i="10" s="1"/>
  <c r="N88" i="10"/>
  <c r="D36" i="14" s="1"/>
  <c r="D40" i="14" s="1"/>
  <c r="N76" i="10"/>
  <c r="D41" i="11" s="1"/>
  <c r="N70" i="10"/>
  <c r="D40" i="13" s="1"/>
  <c r="N82" i="10"/>
  <c r="D40" i="12" s="1"/>
  <c r="O88" i="10"/>
  <c r="E36" i="14" s="1"/>
  <c r="O76" i="10"/>
  <c r="E41" i="11" s="1"/>
  <c r="O70" i="10"/>
  <c r="E40" i="13" s="1"/>
  <c r="O82" i="10"/>
  <c r="E40" i="12" s="1"/>
  <c r="M88" i="10"/>
  <c r="C36" i="14" s="1"/>
  <c r="C40" i="14" s="1"/>
  <c r="M76" i="10"/>
  <c r="C41" i="11" s="1"/>
  <c r="M70" i="10"/>
  <c r="C40" i="13" s="1"/>
  <c r="M82" i="10"/>
  <c r="C40" i="12" s="1"/>
  <c r="P88" i="10"/>
  <c r="F36" i="14" s="1"/>
  <c r="P82" i="10"/>
  <c r="F40" i="12" s="1"/>
  <c r="P76" i="10"/>
  <c r="F41" i="11" s="1"/>
  <c r="P70" i="10"/>
  <c r="F40" i="13" s="1"/>
  <c r="E28" i="11"/>
  <c r="D28" i="11"/>
  <c r="C28" i="11"/>
  <c r="M23" i="7"/>
  <c r="M25" i="7" s="1"/>
  <c r="N59" i="10" s="1"/>
  <c r="D43" i="12" s="1"/>
  <c r="J23" i="7"/>
  <c r="J25" i="7" s="1"/>
  <c r="J59" i="10" s="1"/>
  <c r="E35" i="12" s="1"/>
  <c r="E23" i="7"/>
  <c r="E25" i="7" s="1"/>
  <c r="D59" i="10" s="1"/>
  <c r="D27" i="12" s="1"/>
  <c r="D23" i="7"/>
  <c r="K23" i="7"/>
  <c r="K25" i="7" s="1"/>
  <c r="L23" i="7"/>
  <c r="L25" i="7" s="1"/>
  <c r="M59" i="10" s="1"/>
  <c r="D63" i="10"/>
  <c r="D29" i="13" s="1"/>
  <c r="I63" i="10"/>
  <c r="N63" i="10"/>
  <c r="D45" i="12" s="1"/>
  <c r="E63" i="10"/>
  <c r="O63" i="10"/>
  <c r="E46" i="11" s="1"/>
  <c r="J63" i="10"/>
  <c r="F63" i="10"/>
  <c r="P63" i="10"/>
  <c r="K63" i="10"/>
  <c r="L20" i="5"/>
  <c r="D15" i="5" s="1"/>
  <c r="G23" i="7"/>
  <c r="G25" i="7" s="1"/>
  <c r="N23" i="7"/>
  <c r="N25" i="7" s="1"/>
  <c r="O59" i="10" s="1"/>
  <c r="E43" i="12" s="1"/>
  <c r="F23" i="7"/>
  <c r="F25" i="7" s="1"/>
  <c r="E59" i="10" s="1"/>
  <c r="E27" i="12" s="1"/>
  <c r="D15" i="10"/>
  <c r="C24" i="14"/>
  <c r="C24" i="13"/>
  <c r="F15" i="10"/>
  <c r="E15" i="10"/>
  <c r="F28" i="11"/>
  <c r="F44" i="11"/>
  <c r="I23" i="7"/>
  <c r="I25" i="7" s="1"/>
  <c r="I59" i="10" s="1"/>
  <c r="O23" i="7"/>
  <c r="H23" i="7"/>
  <c r="H25" i="7" s="1"/>
  <c r="E37" i="12" l="1"/>
  <c r="J71" i="10"/>
  <c r="E47" i="10"/>
  <c r="D46" i="11"/>
  <c r="P90" i="10"/>
  <c r="E45" i="13"/>
  <c r="D37" i="12"/>
  <c r="I71" i="10"/>
  <c r="D33" i="13" s="1"/>
  <c r="O91" i="10"/>
  <c r="D77" i="10"/>
  <c r="O90" i="10"/>
  <c r="E77" i="10"/>
  <c r="E26" i="11" s="1"/>
  <c r="I70" i="10"/>
  <c r="D32" i="13" s="1"/>
  <c r="H70" i="10"/>
  <c r="C32" i="13" s="1"/>
  <c r="J76" i="10"/>
  <c r="E33" i="11" s="1"/>
  <c r="J82" i="10"/>
  <c r="E32" i="12" s="1"/>
  <c r="J70" i="10"/>
  <c r="E32" i="13" s="1"/>
  <c r="J88" i="10"/>
  <c r="J48" i="10"/>
  <c r="K88" i="10"/>
  <c r="F30" i="14" s="1"/>
  <c r="F34" i="14" s="1"/>
  <c r="K82" i="10"/>
  <c r="F32" i="12" s="1"/>
  <c r="K70" i="10"/>
  <c r="F32" i="13" s="1"/>
  <c r="K48" i="10"/>
  <c r="K76" i="10"/>
  <c r="F33" i="11" s="1"/>
  <c r="I88" i="10"/>
  <c r="D30" i="14" s="1"/>
  <c r="D34" i="14" s="1"/>
  <c r="I82" i="10"/>
  <c r="D32" i="12" s="1"/>
  <c r="H76" i="10"/>
  <c r="C33" i="11" s="1"/>
  <c r="H88" i="10"/>
  <c r="H48" i="10"/>
  <c r="I76" i="10"/>
  <c r="D33" i="11" s="1"/>
  <c r="I48" i="10"/>
  <c r="H82" i="10"/>
  <c r="C32" i="12" s="1"/>
  <c r="P91" i="10"/>
  <c r="M91" i="10"/>
  <c r="N91" i="10"/>
  <c r="N90" i="10"/>
  <c r="M90" i="10"/>
  <c r="D25" i="7"/>
  <c r="C59" i="10" s="1"/>
  <c r="F59" i="10"/>
  <c r="K71" i="10"/>
  <c r="F33" i="13" s="1"/>
  <c r="K77" i="10"/>
  <c r="P71" i="10"/>
  <c r="P77" i="10"/>
  <c r="P78" i="10" s="1"/>
  <c r="D71" i="10"/>
  <c r="D25" i="13" s="1"/>
  <c r="D83" i="10"/>
  <c r="D30" i="11"/>
  <c r="F71" i="10"/>
  <c r="F25" i="13" s="1"/>
  <c r="D29" i="12"/>
  <c r="J83" i="10"/>
  <c r="J77" i="10"/>
  <c r="F38" i="11"/>
  <c r="F37" i="13"/>
  <c r="O71" i="10"/>
  <c r="E41" i="13" s="1"/>
  <c r="E46" i="13" s="1"/>
  <c r="O77" i="10"/>
  <c r="E42" i="11" s="1"/>
  <c r="E47" i="11" s="1"/>
  <c r="O83" i="10"/>
  <c r="E41" i="12" s="1"/>
  <c r="E46" i="12" s="1"/>
  <c r="E29" i="12"/>
  <c r="E83" i="10"/>
  <c r="E25" i="12" s="1"/>
  <c r="E71" i="10"/>
  <c r="E25" i="13" s="1"/>
  <c r="F77" i="10"/>
  <c r="I83" i="10"/>
  <c r="I77" i="10"/>
  <c r="N83" i="10"/>
  <c r="D41" i="12" s="1"/>
  <c r="D46" i="12" s="1"/>
  <c r="N71" i="10"/>
  <c r="D41" i="13" s="1"/>
  <c r="D46" i="13" s="1"/>
  <c r="N77" i="10"/>
  <c r="N78" i="10" s="1"/>
  <c r="D37" i="13"/>
  <c r="E38" i="11"/>
  <c r="E45" i="12"/>
  <c r="E37" i="13"/>
  <c r="F30" i="11"/>
  <c r="C63" i="10"/>
  <c r="C71" i="10" s="1"/>
  <c r="M63" i="10"/>
  <c r="H63" i="10"/>
  <c r="E29" i="13"/>
  <c r="E30" i="11"/>
  <c r="F29" i="13"/>
  <c r="F29" i="12"/>
  <c r="F37" i="12"/>
  <c r="D45" i="13"/>
  <c r="D38" i="11"/>
  <c r="F45" i="12"/>
  <c r="F45" i="13"/>
  <c r="F46" i="11"/>
  <c r="O25" i="7"/>
  <c r="P59" i="10" s="1"/>
  <c r="F43" i="12" s="1"/>
  <c r="E13" i="10"/>
  <c r="E48" i="10" s="1"/>
  <c r="F13" i="10"/>
  <c r="F48" i="10" s="1"/>
  <c r="D13" i="10"/>
  <c r="D48" i="10" s="1"/>
  <c r="E40" i="14"/>
  <c r="D35" i="12"/>
  <c r="C25" i="11"/>
  <c r="C24" i="12"/>
  <c r="C28" i="14"/>
  <c r="H59" i="10"/>
  <c r="K59" i="10"/>
  <c r="K83" i="10" s="1"/>
  <c r="C90" i="10"/>
  <c r="C91" i="10"/>
  <c r="C43" i="12"/>
  <c r="F40" i="14"/>
  <c r="K91" i="10" l="1"/>
  <c r="C77" i="10"/>
  <c r="C26" i="11" s="1"/>
  <c r="C31" i="11" s="1"/>
  <c r="C83" i="10"/>
  <c r="C25" i="12" s="1"/>
  <c r="C30" i="12" s="1"/>
  <c r="K90" i="10"/>
  <c r="D38" i="13"/>
  <c r="K78" i="10"/>
  <c r="J78" i="10"/>
  <c r="I79" i="10"/>
  <c r="J73" i="10"/>
  <c r="J85" i="10"/>
  <c r="E30" i="14"/>
  <c r="E34" i="14" s="1"/>
  <c r="J91" i="10"/>
  <c r="J90" i="10"/>
  <c r="F38" i="13"/>
  <c r="I91" i="10"/>
  <c r="I90" i="10"/>
  <c r="C30" i="14"/>
  <c r="C34" i="14" s="1"/>
  <c r="H90" i="10"/>
  <c r="H91" i="10"/>
  <c r="K73" i="10"/>
  <c r="F47" i="10"/>
  <c r="D47" i="10"/>
  <c r="F82" i="10"/>
  <c r="F24" i="12" s="1"/>
  <c r="F88" i="10"/>
  <c r="F76" i="10"/>
  <c r="F25" i="11" s="1"/>
  <c r="F70" i="10"/>
  <c r="F24" i="13" s="1"/>
  <c r="F30" i="13" s="1"/>
  <c r="E88" i="10"/>
  <c r="E76" i="10"/>
  <c r="E70" i="10"/>
  <c r="E24" i="13" s="1"/>
  <c r="E30" i="13" s="1"/>
  <c r="E82" i="10"/>
  <c r="E24" i="12" s="1"/>
  <c r="E30" i="12" s="1"/>
  <c r="D88" i="10"/>
  <c r="D76" i="10"/>
  <c r="D78" i="10" s="1"/>
  <c r="D70" i="10"/>
  <c r="D24" i="13" s="1"/>
  <c r="D30" i="13" s="1"/>
  <c r="D82" i="10"/>
  <c r="D24" i="12" s="1"/>
  <c r="F83" i="10"/>
  <c r="F27" i="12"/>
  <c r="C27" i="12"/>
  <c r="F34" i="11"/>
  <c r="F39" i="11" s="1"/>
  <c r="K79" i="10"/>
  <c r="E34" i="11"/>
  <c r="E39" i="11" s="1"/>
  <c r="I72" i="10"/>
  <c r="K72" i="10"/>
  <c r="I73" i="10"/>
  <c r="D25" i="12"/>
  <c r="J79" i="10"/>
  <c r="D26" i="11"/>
  <c r="D42" i="11"/>
  <c r="D47" i="11" s="1"/>
  <c r="N79" i="10"/>
  <c r="N72" i="10"/>
  <c r="N73" i="10"/>
  <c r="J72" i="10"/>
  <c r="P83" i="10"/>
  <c r="F41" i="12" s="1"/>
  <c r="F46" i="12" s="1"/>
  <c r="N85" i="10"/>
  <c r="N84" i="10"/>
  <c r="F26" i="11"/>
  <c r="O79" i="10"/>
  <c r="H83" i="10"/>
  <c r="H71" i="10"/>
  <c r="H77" i="10"/>
  <c r="I78" i="10"/>
  <c r="D34" i="11"/>
  <c r="D39" i="11" s="1"/>
  <c r="O78" i="10"/>
  <c r="E33" i="13"/>
  <c r="E38" i="13" s="1"/>
  <c r="M71" i="10"/>
  <c r="M83" i="10"/>
  <c r="C41" i="12" s="1"/>
  <c r="C46" i="12" s="1"/>
  <c r="M77" i="10"/>
  <c r="P79" i="10"/>
  <c r="F42" i="11"/>
  <c r="F47" i="11" s="1"/>
  <c r="O73" i="10"/>
  <c r="J84" i="10"/>
  <c r="E33" i="12"/>
  <c r="E38" i="12" s="1"/>
  <c r="O72" i="10"/>
  <c r="O85" i="10"/>
  <c r="C29" i="13"/>
  <c r="O84" i="10"/>
  <c r="C37" i="12"/>
  <c r="C37" i="13"/>
  <c r="C38" i="11"/>
  <c r="C45" i="13"/>
  <c r="C45" i="12"/>
  <c r="C46" i="11"/>
  <c r="C29" i="12"/>
  <c r="C30" i="11"/>
  <c r="P73" i="10"/>
  <c r="P72" i="10"/>
  <c r="F41" i="13"/>
  <c r="F46" i="13" s="1"/>
  <c r="C35" i="12"/>
  <c r="I85" i="10"/>
  <c r="D33" i="12"/>
  <c r="D38" i="12" s="1"/>
  <c r="I84" i="10"/>
  <c r="F35" i="12"/>
  <c r="E73" i="10" l="1"/>
  <c r="D72" i="10"/>
  <c r="F85" i="10"/>
  <c r="F25" i="12"/>
  <c r="F30" i="12" s="1"/>
  <c r="E85" i="10"/>
  <c r="F78" i="10"/>
  <c r="F79" i="10"/>
  <c r="E72" i="10"/>
  <c r="F31" i="11"/>
  <c r="F84" i="10"/>
  <c r="F72" i="10"/>
  <c r="E79" i="10"/>
  <c r="E25" i="11"/>
  <c r="E31" i="11" s="1"/>
  <c r="E78" i="10"/>
  <c r="E90" i="10"/>
  <c r="E24" i="14"/>
  <c r="E28" i="14" s="1"/>
  <c r="E91" i="10"/>
  <c r="D84" i="10"/>
  <c r="D25" i="11"/>
  <c r="D31" i="11" s="1"/>
  <c r="D79" i="10"/>
  <c r="D24" i="14"/>
  <c r="D28" i="14" s="1"/>
  <c r="D91" i="10"/>
  <c r="D90" i="10"/>
  <c r="D85" i="10"/>
  <c r="F24" i="14"/>
  <c r="F28" i="14" s="1"/>
  <c r="F90" i="10"/>
  <c r="F91" i="10"/>
  <c r="E84" i="10"/>
  <c r="F73" i="10"/>
  <c r="D73" i="10"/>
  <c r="D30" i="12"/>
  <c r="M84" i="10"/>
  <c r="M85" i="10"/>
  <c r="C79" i="10"/>
  <c r="C78" i="10"/>
  <c r="C84" i="10"/>
  <c r="C85" i="10"/>
  <c r="C25" i="13"/>
  <c r="C30" i="13" s="1"/>
  <c r="C72" i="10"/>
  <c r="C73" i="10"/>
  <c r="C33" i="13"/>
  <c r="C38" i="13" s="1"/>
  <c r="H73" i="10"/>
  <c r="H72" i="10"/>
  <c r="M78" i="10"/>
  <c r="C42" i="11"/>
  <c r="C47" i="11" s="1"/>
  <c r="M79" i="10"/>
  <c r="C34" i="11"/>
  <c r="C39" i="11" s="1"/>
  <c r="H79" i="10"/>
  <c r="H78" i="10"/>
  <c r="M73" i="10"/>
  <c r="C41" i="13"/>
  <c r="C46" i="13" s="1"/>
  <c r="M72" i="10"/>
  <c r="P84" i="10"/>
  <c r="P85" i="10"/>
  <c r="F33" i="12"/>
  <c r="F38" i="12" s="1"/>
  <c r="K85" i="10"/>
  <c r="K84" i="10"/>
  <c r="C33" i="12"/>
  <c r="C38" i="12" s="1"/>
  <c r="H85" i="10"/>
  <c r="H84" i="10"/>
</calcChain>
</file>

<file path=xl/sharedStrings.xml><?xml version="1.0" encoding="utf-8"?>
<sst xmlns="http://schemas.openxmlformats.org/spreadsheetml/2006/main" count="659" uniqueCount="287">
  <si>
    <t>Instructions for using this Excel workbook:</t>
  </si>
  <si>
    <t>This workbook only applies to companies applying for authorisation as an electronic money institution.</t>
  </si>
  <si>
    <t>Background information on the content and application of this workbook can be found, among others, in:</t>
  </si>
  <si>
    <t>Act on Payment Institutions (297/2010)</t>
  </si>
  <si>
    <t>Decree of the Ministry of Finance on the Information to be Appended to the
Authorisation Application of a Payment Institution (1040/2017)</t>
  </si>
  <si>
    <t>Decree of the Ministry of Finance on Methods Used in Calculating Own Funds (1039/2017)</t>
  </si>
  <si>
    <t>FIN-FSA regulations and guidelines</t>
  </si>
  <si>
    <t>Second Payment Services Directive, PSD2</t>
  </si>
  <si>
    <t>Electronic Money Directive, EMD</t>
  </si>
  <si>
    <t>Reporting accuracy: EUR 1,000 (e.g. EUR 1,000,000 is reported as EUR 1,000)</t>
  </si>
  <si>
    <r>
      <rPr>
        <b/>
        <i/>
        <sz val="9"/>
        <color theme="1"/>
        <rFont val="Arial"/>
        <family val="2"/>
      </rPr>
      <t>e = estimate</t>
    </r>
    <r>
      <rPr>
        <b/>
        <sz val="9"/>
        <color theme="1"/>
        <rFont val="Arial"/>
        <family val="2"/>
      </rPr>
      <t xml:space="preserve">; the first year in each table is the most recent realised year </t>
    </r>
  </si>
  <si>
    <t>Colour codes:</t>
  </si>
  <si>
    <t>Blue highlight: The cell contains a formula or a link to another sheet. Edit only if you identify a need to correct the formula or link.</t>
  </si>
  <si>
    <t>Grey highlight: The cell contains explanations, information, or is intentionally blank. Not to be edited (except for updating the reporting years).</t>
  </si>
  <si>
    <t>White (with text): The cell contains fixed values or information. Not to be edited.</t>
  </si>
  <si>
    <t>White (blank): Cell to be completed; enter the required information.</t>
  </si>
  <si>
    <t>Colour codes help identify which cells are editable and which contain calculations or instructions. Avoid editing blue cells, but make necessary corrections if a formula or link does not work correctly. Colour codes do not apply to the Summary sheets, which generally do not require completion or changes.</t>
  </si>
  <si>
    <t>Income statement</t>
  </si>
  <si>
    <t>Balance sheet and</t>
  </si>
  <si>
    <t>Basic information</t>
  </si>
  <si>
    <t>Complete the "Income Statement" and "Balance Sheet" sheets with the company's income statement and balance sheet for the most recent realised financial year and for the three estimated financial years, across three different scenarios. Also complete the company’s basic information on the "Basic Information" sheet.</t>
  </si>
  <si>
    <t>Credit risk</t>
  </si>
  <si>
    <t>If the electronic money institution is exceptionally required to hold a larger amount of own funds to cover credit risk, complete the "Credit Risk" sheet accordingly. The sheet’s summary table must show the additional capital requirement arising from credit risk. On the summary pages, the additional requirement arising from credit risk may be removed from the summary tables if it does not apply to the company in question.</t>
  </si>
  <si>
    <t>Charge-based method</t>
  </si>
  <si>
    <t>Complete the table with the company’s fixed overheads for the estimate period across all scenarios. Add justifications for the estimates and the two stressed scenarios below.</t>
  </si>
  <si>
    <t>Payment-transaction-based method</t>
  </si>
  <si>
    <t xml:space="preserve">On the first row of the table, enter the volume of payment transactions, which is one twelfth of the company’s estimate of the total amount of payment transactions executed in the year preceding the own funds calculation year. Add justifications for the estimates and the two stressed scenarios below. Enter the correct scaling factor to generate the own funds requirement on the bottom row of the table. The scaling factor is 0.5 if the payment institution offers only money remittance, and 1.0 if the payment institution offers a payment service referred to in section 1, subsection 2, paragraphs 1–4 of the Act on Payment Institutions. </t>
  </si>
  <si>
    <t>Sum method</t>
  </si>
  <si>
    <t>Complete the table with the company’s income, expenses (-) and other charges for the financial year preceding the own funds calculation year, which form the sum used in the calculation. Also complete, for the first three years, 80% of the average of the sums for the previous three financial years. Add justifications for the estimates and for the two stressed scenarios below. Enter the correct scaling factor to generate the own funds requirement on the bottom row of the table. The scaling factor is 0.5 if the payment institution offers only money remittance, and 1.0 if the payment institution offers a payment service referred to in section 1, subsection 2, paragraphs 1–4 of the Act on Payment Institutions.</t>
  </si>
  <si>
    <t>Electronic money institution’s 2% requirement</t>
  </si>
  <si>
    <t>An electronic money institution that issues electronic money in excess of EUR 5 million and therefore requires an authorisation must complete on this sheet the average outstanding amount of electronic money, on the basis of which the 2% own funds requirement arising from the issuance of electronic money is calculated.</t>
  </si>
  <si>
    <t>Capital plan</t>
  </si>
  <si>
    <t>Complete the table with the company’s capital plan. Enter the euro amount of planned capital contributions on the top row, and the method of capital contribution below it. Add justifications for the estimates and for the two stressed scenarios below.</t>
  </si>
  <si>
    <t>Own funds and capital adequacy</t>
  </si>
  <si>
    <t xml:space="preserve">Complete the own funds items for the estimate period across three different scenarios. Add the necessary number of rows under each capital category in accordance with the company’s capital structure. Check that the top row sums the company’s own funds in total and that deductible items have the correct sign (-). The items shown in the table are examples of possible capital items. </t>
  </si>
  <si>
    <t>Summary (charge-based)</t>
  </si>
  <si>
    <t>Summary of the charge-based calculation method. The sheet illustrates capital adequacy and the company’s capital position. The table showing the amount of own funds in the baseline scenario must be updated to match the items presented on the "Own funds and capital adequacy" sheet so that the sum on the bottom row of the table corresponds to total own funds.</t>
  </si>
  <si>
    <t>Summary (payment-transaction-based)</t>
  </si>
  <si>
    <t>Summary of the payment-transaction-based calculation method. The sheet illustrates capital adequacy and the company’s capital position. The table showing the amount of own funds in the baseline scenario must be updated to match the items presented on the "Own funds and capital adequacy" sheet so that the sum on the bottom row of the table corresponds to total own funds.</t>
  </si>
  <si>
    <t>Summary (sum method)</t>
  </si>
  <si>
    <t>Summary of the sum method. The sheet illustrates capital adequacy and the company’s capital position. The table showing the amount of own funds in the baseline scenario must be updated to match the items presented on the "Own funds and capital adequacy" sheet so that the sum on the bottom row of the table corresponds to total own funds.</t>
  </si>
  <si>
    <t>Summary (2% requirement)</t>
  </si>
  <si>
    <t xml:space="preserve">This sheet concerns an electronic money institution that does not offer other payment services, in which case the own funds requirement is either EUR 350,000 or 2% of the average outstanding electronic money. The sheet illustrates capital adequacy and the company’s capital position. The table showing the amount of own funds in the baseline scenario must be updated to match the items presented on the "Own funds and capital adequacy" sheet and own funds in total. </t>
  </si>
  <si>
    <t>FINANCIAL SUPERVISORY AUTHORITY</t>
  </si>
  <si>
    <t>Name of the company</t>
  </si>
  <si>
    <t>Domestic/foreign entity (1/0)</t>
  </si>
  <si>
    <t>Legal/natural person (1/0)</t>
  </si>
  <si>
    <t>Authorisation Yes/No (1/0)</t>
  </si>
  <si>
    <t>Issuance of electronic money Yes/No (1/0)</t>
  </si>
  <si>
    <t>Regulatory income statement</t>
  </si>
  <si>
    <t>Data accuracy:</t>
  </si>
  <si>
    <t>1000 EUR</t>
  </si>
  <si>
    <t>Baseline scenario</t>
  </si>
  <si>
    <t>2026 e</t>
  </si>
  <si>
    <t>2027 e</t>
  </si>
  <si>
    <t>2028 e</t>
  </si>
  <si>
    <t>NET TURNOVER</t>
  </si>
  <si>
    <t>Variation in stocks of finished goods and in work in progress</t>
  </si>
  <si>
    <t>Work performed by the undertaking for its own purpose and capitalised</t>
  </si>
  <si>
    <t>Other operating income</t>
  </si>
  <si>
    <t>From payment institution activity (if not core business)</t>
  </si>
  <si>
    <t>Other income</t>
  </si>
  <si>
    <t>Raw materials and services</t>
  </si>
  <si>
    <t>Raw materials and consumables</t>
  </si>
  <si>
    <t>Purchases during the financial year</t>
  </si>
  <si>
    <t>Variation in stocks</t>
  </si>
  <si>
    <t>External services</t>
  </si>
  <si>
    <t>Staff expenses</t>
  </si>
  <si>
    <t>Wages and salaries</t>
  </si>
  <si>
    <t>Social security expenses</t>
  </si>
  <si>
    <t>Pension expenses</t>
  </si>
  <si>
    <t>Other social security expenses</t>
  </si>
  <si>
    <t>Depreciation, amortization and reduction in value</t>
  </si>
  <si>
    <t>Depreciation and amortisation according to plan</t>
  </si>
  <si>
    <t xml:space="preserve">Reduction in value of noncurrent assets </t>
  </si>
  <si>
    <t>Exceptional reduction in value of current assets</t>
  </si>
  <si>
    <t>Other operating expenses</t>
  </si>
  <si>
    <t>Other expenses</t>
  </si>
  <si>
    <t>OPERATING PROFIT OR LOSS</t>
  </si>
  <si>
    <t>Financial income and expenses</t>
  </si>
  <si>
    <t>Income from group undertakings</t>
  </si>
  <si>
    <t>Income from participating interests</t>
  </si>
  <si>
    <t>Income from other investments held as non-current assets</t>
  </si>
  <si>
    <t>Other interest and financial income</t>
  </si>
  <si>
    <t xml:space="preserve">Reduction in value of investments held as non-current assets </t>
  </si>
  <si>
    <t>Reduction in value of investments held as current assets</t>
  </si>
  <si>
    <t>Interest and other financial expenses</t>
  </si>
  <si>
    <t>PROFIT (LOSS) BEFORE EXTRAORDINARY ITEMS</t>
  </si>
  <si>
    <t>Extraordinary items</t>
  </si>
  <si>
    <t>Extraordinary income</t>
  </si>
  <si>
    <t>Extraordinary expenses</t>
  </si>
  <si>
    <t>PROFIT (LOSS) BEFORE APPROPRIATIONS AND TAXES</t>
  </si>
  <si>
    <t>Appropriations</t>
  </si>
  <si>
    <t>Change in cumulative accelerated depreciation</t>
  </si>
  <si>
    <t>Change in voluntary provisions</t>
  </si>
  <si>
    <t>Income taxes</t>
  </si>
  <si>
    <t>Other direct taxes</t>
  </si>
  <si>
    <t xml:space="preserve">PROFIT OR LOSS FOR THE PERIOD </t>
  </si>
  <si>
    <t>Regulatory balance sheet</t>
  </si>
  <si>
    <t>ASSETS</t>
  </si>
  <si>
    <t>NON-CURRENT ASSETS</t>
  </si>
  <si>
    <t>Intangible assets</t>
  </si>
  <si>
    <t>Development expenditures</t>
  </si>
  <si>
    <t>Intangible rights</t>
  </si>
  <si>
    <t>Goodwill</t>
  </si>
  <si>
    <t>Other non-current expenses</t>
  </si>
  <si>
    <t>Advance payments</t>
  </si>
  <si>
    <t>Tangible assets</t>
  </si>
  <si>
    <t>Land and waters</t>
  </si>
  <si>
    <t>Buildings</t>
  </si>
  <si>
    <t>Machinery and equipment</t>
  </si>
  <si>
    <t>Other tangible assets</t>
  </si>
  <si>
    <t>Advance payments and construction in progress</t>
  </si>
  <si>
    <t>Investments</t>
  </si>
  <si>
    <t>Holdings in group undertakings</t>
  </si>
  <si>
    <t>Amounts owed by group undertakings</t>
  </si>
  <si>
    <t>Participating interests</t>
  </si>
  <si>
    <t>Amounts owed by participating interest undertakings</t>
  </si>
  <si>
    <t>Other shares and similar rights of ownership</t>
  </si>
  <si>
    <t>Other debtors</t>
  </si>
  <si>
    <t>CURRENT ASSETS</t>
  </si>
  <si>
    <t>Stocks</t>
  </si>
  <si>
    <t>Work in progress</t>
  </si>
  <si>
    <t>Finished products/Goods</t>
  </si>
  <si>
    <t>Other stocks</t>
  </si>
  <si>
    <t>Debtors</t>
  </si>
  <si>
    <t>Trade receivables</t>
  </si>
  <si>
    <t>Loans receivable</t>
  </si>
  <si>
    <t>Other receivables</t>
  </si>
  <si>
    <t>Subscribed capital unpaid</t>
  </si>
  <si>
    <t>Accrued income and prepayments</t>
  </si>
  <si>
    <t>Other investments</t>
  </si>
  <si>
    <t>Cash at bank and in hand</t>
  </si>
  <si>
    <t xml:space="preserve">TOTAL </t>
  </si>
  <si>
    <t>LIABILITIES</t>
  </si>
  <si>
    <t>EQUITY CAPITAL</t>
  </si>
  <si>
    <t>Subscribed capital</t>
  </si>
  <si>
    <t>Share premium account</t>
  </si>
  <si>
    <t>Revaluation reserve</t>
  </si>
  <si>
    <t xml:space="preserve">Fair value reserve </t>
  </si>
  <si>
    <t>Other reserves</t>
  </si>
  <si>
    <t>Legal reserve</t>
  </si>
  <si>
    <t>Reserves provided for by the articles of association or comparable rules</t>
  </si>
  <si>
    <t>Retained earnings (loss)</t>
  </si>
  <si>
    <t>Profit (loss) for the financial year</t>
  </si>
  <si>
    <t>APPROPRIATIONS</t>
  </si>
  <si>
    <t>Cumulative accelerated depreciation</t>
  </si>
  <si>
    <t>Taxation-based reserves</t>
  </si>
  <si>
    <t>PROVISIONS</t>
  </si>
  <si>
    <t>Provisions for pensions</t>
  </si>
  <si>
    <t>Provisions for deferred tax</t>
  </si>
  <si>
    <t>Other provisions</t>
  </si>
  <si>
    <t>Bonds</t>
  </si>
  <si>
    <t>Convertible bonds</t>
  </si>
  <si>
    <t>Loans from financial institutions</t>
  </si>
  <si>
    <t>Loans from pension institutions</t>
  </si>
  <si>
    <t>Advances received</t>
  </si>
  <si>
    <t>Trade creditors</t>
  </si>
  <si>
    <t>Bills of exchange payable</t>
  </si>
  <si>
    <t>Amounts owed to group undertakings</t>
  </si>
  <si>
    <t>Amounts owed to participating interest undertakings</t>
  </si>
  <si>
    <t>Other creditors</t>
  </si>
  <si>
    <t>Accruals and deferred income</t>
  </si>
  <si>
    <t>This sheet is completed only if the FIN-FSA exceptionally requires the company to hold a larger amount of own funds to cover credit risks.</t>
  </si>
  <si>
    <t/>
  </si>
  <si>
    <t>Own funds requirement to cover credit risks</t>
  </si>
  <si>
    <t>Additional own funds requirement arising from credit risk</t>
  </si>
  <si>
    <t xml:space="preserve">Year </t>
  </si>
  <si>
    <t>Additional own funds requirement</t>
  </si>
  <si>
    <t>Contractual exposure</t>
  </si>
  <si>
    <t>(-) Impairments</t>
  </si>
  <si>
    <t>Net exposure</t>
  </si>
  <si>
    <t>Amount of exposure broken down by credit quality steps</t>
  </si>
  <si>
    <t>Exposure value</t>
  </si>
  <si>
    <t>Risk-weighted assets</t>
  </si>
  <si>
    <t>Own funds requirement</t>
  </si>
  <si>
    <t>BREAKDOWN OF EXPOSURES BY CATEGORY</t>
  </si>
  <si>
    <t>Balance sheet items</t>
  </si>
  <si>
    <t>Off-balance-sheet items</t>
  </si>
  <si>
    <t>Other risk weights</t>
  </si>
  <si>
    <t>Off-balance-sheet instruments</t>
  </si>
  <si>
    <t>BREAKDOWN OF EXPOSURES BY RISK WEIGHT:</t>
  </si>
  <si>
    <t>Calculation of the own funds requirement using the charge-based method</t>
  </si>
  <si>
    <t>Own funds requirement — Year</t>
  </si>
  <si>
    <t>Fixed overheads*</t>
  </si>
  <si>
    <t>Multiplication factor</t>
  </si>
  <si>
    <t>* Fixed overheads comprise expenses that do not directly depend on operating volumes but remain constant over a given period of time. Such expenses include staff costs, rents and other administrative expenses.</t>
  </si>
  <si>
    <r>
      <rPr>
        <i/>
        <sz val="9"/>
        <color theme="1"/>
        <rFont val="Arial"/>
        <family val="2"/>
      </rPr>
      <t>The amount of own funds shall be at least 10% of the fixed overheads of the preceding year.</t>
    </r>
    <r>
      <rPr>
        <i/>
        <sz val="9"/>
        <color theme="1"/>
        <rFont val="Arial"/>
        <family val="2"/>
      </rPr>
      <t xml:space="preserve"> </t>
    </r>
    <r>
      <rPr>
        <i/>
        <sz val="9"/>
        <color theme="1"/>
        <rFont val="Arial"/>
        <family val="2"/>
      </rPr>
      <t>If the payment institution has pursued the activity for less than 12 months, the amount of own funds shall be at least 10% of the fixed overheads as projected in the business plan.</t>
    </r>
  </si>
  <si>
    <t>Justifications for estimates:</t>
  </si>
  <si>
    <t>Justifications for stressed scenarios:</t>
  </si>
  <si>
    <t>Calculation of the own funds requirement using the payment-transaction-based method</t>
  </si>
  <si>
    <t>Volume of executed payment transactions*</t>
  </si>
  <si>
    <t>Threshold</t>
  </si>
  <si>
    <t>Scaling factor</t>
  </si>
  <si>
    <r>
      <rPr>
        <i/>
        <sz val="9"/>
        <color theme="1"/>
        <rFont val="Arial"/>
        <family val="2"/>
      </rPr>
      <t xml:space="preserve">* The volume of executed payment transactions means one twelfth of the payment institution's </t>
    </r>
    <r>
      <rPr>
        <i/>
        <sz val="9"/>
        <color rgb="FF000000"/>
        <rFont val="Arial"/>
        <family val="2"/>
      </rPr>
      <t>estimate of the total volume of payment transactions executed in the preceding year.</t>
    </r>
  </si>
  <si>
    <t>Calculation of the own funds requirement using the sum method</t>
  </si>
  <si>
    <t>Interest income</t>
  </si>
  <si>
    <t>Interest expenses (-)</t>
  </si>
  <si>
    <t>Commissions and service fees received</t>
  </si>
  <si>
    <t>Other</t>
  </si>
  <si>
    <t>Sum*</t>
  </si>
  <si>
    <t>Own funds amount under the sum method</t>
  </si>
  <si>
    <t>80% of the average of the previous three financial years**</t>
  </si>
  <si>
    <r>
      <rPr>
        <i/>
        <sz val="9"/>
        <color theme="1"/>
        <rFont val="Arial"/>
        <family val="2"/>
      </rPr>
      <t xml:space="preserve">* The sum is calculated every 12 months </t>
    </r>
    <r>
      <rPr>
        <b/>
        <i/>
        <sz val="9"/>
        <color rgb="FF000000"/>
        <rFont val="Arial"/>
        <family val="2"/>
      </rPr>
      <t>on the basis of the previous financial year's data.</t>
    </r>
  </si>
  <si>
    <t>** The amount of own funds calculated using the sum method must be at least 80% of the average of the sums (row "Sum") for the previous three financial years, or, if the activity has not been pursued for that long, of business estimates. On the row "80% of the average of the previous three financial years", enter for the first three years the figure that is 80% of the average of the previous three financial years or of the business estimates for those years.</t>
  </si>
  <si>
    <t>Additional requirement for electronic money institution</t>
  </si>
  <si>
    <t>An electronic money institution must continuously have own funds, in addition to the amount provided for in section 30 of the Act on Payment Institutions, at least in an amount corresponding to 2% of the average outstanding amount of electronic money issued by the electronic money institution. The average outstanding electronic money referred to above shall be calculated as an average total amount of repayment liabilities related to electronic money in issue at the end of each calendar day over the preceding six calendar months.</t>
  </si>
  <si>
    <t>(22.7.2011/899)</t>
  </si>
  <si>
    <t>If the company only offers the issuance of electronic money or payment services related to the issuance of electronic money, the minimum amount of own funds of the company is calculated only using Method D referred to in Article 5(3) of the Electronic Money Directive (2009/110/EC, hereinafter the EMD), i.e., 2% of the outstanding electronic money. If the company offers, in addition to the issuance of electronic money, payment services that are not related to electronic money, such as credit, money remittance, or payment intermediation not related to payment accounts, the minimum amount of own funds of the company is calculated in accordance with paragraph 2 of Article 5 of the EMD by using the own funds calculation method selected for the company plus the 2% electronic money requirement (that is, A/B/C+D). If the calculation method selected for the company is the payment-transaction-based method, only those payment transactions that are not related to the intermediation of electronic money payments are taken into account in the amount calculated using the method. However, an electronic money institution must always have  at least EUR 350,000 of own funds as required by Article 4 of the EMD, so if the amount calculated using Method D or the formula A/B/C+D falls below EUR 350,000, the minimum amount of own funds is EUR 350,000.</t>
  </si>
  <si>
    <t>fin-fsa.fi</t>
  </si>
  <si>
    <t>Average amount of electronic money</t>
  </si>
  <si>
    <t>Information on the availability of capital</t>
  </si>
  <si>
    <t>Year</t>
  </si>
  <si>
    <t xml:space="preserve">Planned capital contributions — Amount </t>
  </si>
  <si>
    <t xml:space="preserve">Planned capital contributions — Method of capital contribution </t>
  </si>
  <si>
    <t xml:space="preserve">YEAR  </t>
  </si>
  <si>
    <t>OWN FUNDS</t>
  </si>
  <si>
    <t>Own funds (Tier 1 capital + Tier 2 capital)</t>
  </si>
  <si>
    <r>
      <rPr>
        <b/>
        <sz val="9"/>
        <color theme="1"/>
        <rFont val="Arial"/>
        <family val="2"/>
      </rPr>
      <t>TIER 1 CAPITAL (T1)</t>
    </r>
    <r>
      <rPr>
        <sz val="9"/>
        <color theme="1"/>
        <rFont val="Arial"/>
        <family val="2"/>
      </rPr>
      <t xml:space="preserve"> </t>
    </r>
    <r>
      <rPr>
        <i/>
        <sz val="9"/>
        <color theme="1"/>
        <rFont val="Arial"/>
        <family val="2"/>
      </rPr>
      <t>(Common Equity Tier 1 CET1 + Additional Tier 1 AT1)</t>
    </r>
  </si>
  <si>
    <t>Common Equity Tier 1 (CET1)*</t>
  </si>
  <si>
    <t>Share capital (at least 350)**</t>
  </si>
  <si>
    <t>Share premium reserves</t>
  </si>
  <si>
    <t>Retained earnings / (-) loss from previous financial years</t>
  </si>
  <si>
    <t>Profit (-) / loss for the financial year</t>
  </si>
  <si>
    <t>Accumulated other comprehensive income</t>
  </si>
  <si>
    <t>(-) Deductions (e.g.)</t>
  </si>
  <si>
    <t>(-) Intangible assets</t>
  </si>
  <si>
    <t>ADDITIONAL TIER 1 CAPITAL AT1*</t>
  </si>
  <si>
    <t>Capital instruments</t>
  </si>
  <si>
    <t>(-) Deductions</t>
  </si>
  <si>
    <t>TIER 2 CAPITAL T2*</t>
  </si>
  <si>
    <t>Subordinated loans</t>
  </si>
  <si>
    <t>Further information:</t>
  </si>
  <si>
    <t>Debentures (gross)</t>
  </si>
  <si>
    <t>Absolute minimum amount of own funds**</t>
  </si>
  <si>
    <t>QUALITY AND COMPOSITION OF CAPITAL</t>
  </si>
  <si>
    <t>Capital quality check***</t>
  </si>
  <si>
    <t>At least 75 per cent of Tier 1 capital is Common Equity Tier 1</t>
  </si>
  <si>
    <t>Tier 2 capital is equal to or less than one third of Tier 1 capital</t>
  </si>
  <si>
    <t>Share capital amounts to at least the minimum requirement of 350</t>
  </si>
  <si>
    <t>OWN FUNDS REQUIREMENT</t>
  </si>
  <si>
    <t>Requirement arising from electronic money issued</t>
  </si>
  <si>
    <t>Own funds requirement arising from credit risk</t>
  </si>
  <si>
    <t>CAPITAL ADEQUACY</t>
  </si>
  <si>
    <t>Total own funds</t>
  </si>
  <si>
    <r>
      <rPr>
        <b/>
        <sz val="9"/>
        <color theme="1"/>
        <rFont val="Arial"/>
        <family val="2"/>
      </rPr>
      <t>Total own funds requirement</t>
    </r>
    <r>
      <rPr>
        <sz val="9"/>
        <color theme="1"/>
        <rFont val="Arial"/>
        <family val="2"/>
      </rPr>
      <t xml:space="preserve"> </t>
    </r>
    <r>
      <rPr>
        <i/>
        <sz val="9"/>
        <color theme="1"/>
        <rFont val="Arial"/>
        <family val="2"/>
      </rPr>
      <t>(higher of charge-based and minimum requirement)</t>
    </r>
  </si>
  <si>
    <t>Own funds surplus / deficit</t>
  </si>
  <si>
    <r>
      <rPr>
        <b/>
        <sz val="9"/>
        <color theme="1"/>
        <rFont val="Arial"/>
        <family val="2"/>
      </rPr>
      <t>Capital adequacy ratio</t>
    </r>
    <r>
      <rPr>
        <sz val="9"/>
        <color theme="1"/>
        <rFont val="Arial"/>
        <family val="2"/>
      </rPr>
      <t xml:space="preserve"> (own funds amount / own funds requirement)</t>
    </r>
  </si>
  <si>
    <r>
      <rPr>
        <b/>
        <sz val="9"/>
        <color theme="1"/>
        <rFont val="Arial"/>
        <family val="2"/>
      </rPr>
      <t>Total own funds requirement</t>
    </r>
    <r>
      <rPr>
        <sz val="9"/>
        <color theme="1"/>
        <rFont val="Arial"/>
        <family val="2"/>
      </rPr>
      <t xml:space="preserve"> </t>
    </r>
    <r>
      <rPr>
        <i/>
        <sz val="9"/>
        <color theme="1"/>
        <rFont val="Arial"/>
        <family val="2"/>
      </rPr>
      <t>(higher of payment-transaction-based and minimum requirement)</t>
    </r>
  </si>
  <si>
    <r>
      <rPr>
        <b/>
        <sz val="9"/>
        <color theme="1"/>
        <rFont val="Arial"/>
        <family val="2"/>
      </rPr>
      <t>Total own funds requirement</t>
    </r>
    <r>
      <rPr>
        <sz val="9"/>
        <color theme="1"/>
        <rFont val="Arial"/>
        <family val="2"/>
      </rPr>
      <t xml:space="preserve"> </t>
    </r>
    <r>
      <rPr>
        <i/>
        <sz val="9"/>
        <color theme="1"/>
        <rFont val="Arial"/>
        <family val="2"/>
      </rPr>
      <t>(higher of sum method and minimum requirement)</t>
    </r>
  </si>
  <si>
    <t>Electronic money institution (only issuance of electronic money)****</t>
  </si>
  <si>
    <r>
      <rPr>
        <b/>
        <sz val="9"/>
        <color theme="1"/>
        <rFont val="Arial"/>
        <family val="2"/>
      </rPr>
      <t>Total own funds requirement</t>
    </r>
    <r>
      <rPr>
        <sz val="9"/>
        <color theme="1"/>
        <rFont val="Arial"/>
        <family val="2"/>
      </rPr>
      <t xml:space="preserve"> </t>
    </r>
    <r>
      <rPr>
        <i/>
        <sz val="9"/>
        <color theme="1"/>
        <rFont val="Arial"/>
        <family val="2"/>
      </rPr>
      <t>(higher of 2% requirement and minimum requirement)</t>
    </r>
  </si>
  <si>
    <t>* The requirements for capital instruments classified as Common Equity Tier 1 (CET1) are laid down in Article 28 of the CRR, with additional provisions in Article 29 for CET1 capital instruments of institutions which are not limited-liability companies.</t>
  </si>
  <si>
    <t xml:space="preserve"> The requirements for capital instruments classified as Additional Tier 1 (AT1) are laid down in Article 52 of the CRR.</t>
  </si>
  <si>
    <t>The requirements for capital instruments classified as Tier 2 (T2) are laid down in Article 63 of the CRR.</t>
  </si>
  <si>
    <t>In accordance with the  minimum capital requirement, the share capital, cooperative share capital, basic fund or partnership-capital contribution of an
electronic money institution shall be at least EUR 350,000. (22.7.2011/899) [Government proposal 2/2011]</t>
  </si>
  <si>
    <t>The capital must be fully subscribed when the authorisation is granted. (22.7.2011/899) [Government proposal 2/2011]</t>
  </si>
  <si>
    <t>EU Capital Requirements Regulation</t>
  </si>
  <si>
    <t xml:space="preserve">*** The purpose of this section is to check whether the minimum capital requirement is met so that there is a sufficient amount of share capital. The section also checks that at least 75% of Tier 1 capital is Common Equity Tier 1, and that Tier 2 capital is at most one third of Tier 1 capital. If a row shows the response "Requirement not met", the capital is not qualitatively in the correct proportion or sufficient for granting the authorisation. </t>
  </si>
  <si>
    <t>**** Exception: Electronic money institution</t>
  </si>
  <si>
    <t>If the company only offers the issuance of electronic money or payment services related to the issuance of electronic money, the minimum amount of own funds of the company is calculated only using Method D referred to in paragraph 3 of Article 5 of the Electronic Money Directive (2009/110/EC), i.e., 2% of the amount of electronic money issued.</t>
  </si>
  <si>
    <t>Adequacy of own funds: Charge-based method</t>
  </si>
  <si>
    <r>
      <rPr>
        <b/>
        <u/>
        <sz val="9"/>
        <color theme="1"/>
        <rFont val="Arial"/>
        <family val="2"/>
      </rPr>
      <t>Company’s estimate of the development of profits and own funds in the baseline scenario</t>
    </r>
  </si>
  <si>
    <t>(Thousand euro)</t>
  </si>
  <si>
    <t>Share capital (at least 350)</t>
  </si>
  <si>
    <t>Own funds</t>
  </si>
  <si>
    <t>Adequacy of own funds</t>
  </si>
  <si>
    <t>Total own funds requirement</t>
  </si>
  <si>
    <t>Electronic money institution's minimum requirement</t>
  </si>
  <si>
    <t xml:space="preserve">Requirement under the charge-based method </t>
  </si>
  <si>
    <t>Additional 2% requirement for electronic money institution</t>
  </si>
  <si>
    <t>Additional requirement arising from credit risk</t>
  </si>
  <si>
    <t>Own funds surplus (deficit)</t>
  </si>
  <si>
    <t>Stress scenario 2</t>
  </si>
  <si>
    <t>(If the first or last year is left blank, the surplus (deficit) trend does not show the correct direction of development)</t>
  </si>
  <si>
    <t>Adequacy of own funds: Payment-transaction-based method</t>
  </si>
  <si>
    <r>
      <rPr>
        <b/>
        <sz val="11"/>
        <color theme="1"/>
        <rFont val="Aptos Narrow"/>
        <family val="2"/>
        <scheme val="minor"/>
      </rPr>
      <t>Company’s estimate of the development of profits and own funds in the baseline scenario</t>
    </r>
  </si>
  <si>
    <t xml:space="preserve">Requirement under the payment-transaction-based method </t>
  </si>
  <si>
    <t xml:space="preserve">Stress scenario 1 </t>
  </si>
  <si>
    <t>Adequacy of own funds: Sum method</t>
  </si>
  <si>
    <t xml:space="preserve">Requirement under the sum method </t>
  </si>
  <si>
    <t>This sheet concerns solely a company that only offers the issuance of electronic money or payment services related thereto.</t>
  </si>
  <si>
    <t>Adequacy of own funds: Electronic money institution</t>
  </si>
  <si>
    <t>2% of average outstanding electronic money</t>
  </si>
  <si>
    <t>BREAKDOWN OF EXPOSURES BY CATEGORY:</t>
  </si>
  <si>
    <t>TOTAL EXPOSURES</t>
  </si>
  <si>
    <t>Stress scenario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</si>
</sst>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0\ &quot;mk&quot;;\-#,##0\ &quot;mk&quot;"/>
    <numFmt numFmtId="166" formatCode="[=0]0;[=1]0;&quot;VIRHE!&quot;;&quot;VIRHE!&quot;"/>
    <numFmt numFmtId="167" formatCode="&quot;&quot;;&quot;&quot;;&quot;&quot;;&quot;&quot;"/>
    <numFmt numFmtId="168" formatCode="#,##0.0"/>
    <numFmt numFmtId="169" formatCode="0.0\ %"/>
  </numFmts>
  <fonts count="6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2"/>
      <color theme="1"/>
      <name val="Arial"/>
      <family val="2"/>
    </font>
    <font>
      <sz val="10"/>
      <name val="Courier"/>
      <family val="3"/>
    </font>
    <font>
      <sz val="11"/>
      <color theme="1"/>
      <name val="Arial"/>
      <family val="2"/>
    </font>
    <font>
      <sz val="10"/>
      <name val="Arial"/>
      <family val="2"/>
    </font>
    <font>
      <sz val="9"/>
      <name val="Arial"/>
      <family val="2"/>
    </font>
    <font>
      <sz val="12"/>
      <color indexed="8"/>
      <name val="Arial"/>
      <family val="2"/>
    </font>
    <font>
      <b/>
      <sz val="9"/>
      <color indexed="8"/>
      <name val="Arial"/>
      <family val="2"/>
    </font>
    <font>
      <sz val="9"/>
      <color indexed="8"/>
      <name val="Arial"/>
      <family val="2"/>
    </font>
    <font>
      <sz val="11"/>
      <name val="Arial"/>
      <family val="2"/>
    </font>
    <font>
      <b/>
      <sz val="12"/>
      <color indexed="8"/>
      <name val="Arial"/>
      <family val="2"/>
    </font>
    <font>
      <sz val="22"/>
      <color rgb="FF000000"/>
      <name val="Arial"/>
      <family val="2"/>
    </font>
    <font>
      <b/>
      <sz val="9"/>
      <name val="Arial"/>
      <family val="2"/>
    </font>
    <font>
      <sz val="9"/>
      <color rgb="FF000000"/>
      <name val="Arial"/>
      <family val="2"/>
    </font>
    <font>
      <sz val="24"/>
      <color rgb="FF000000"/>
      <name val="Arial"/>
      <family val="2"/>
    </font>
    <font>
      <b/>
      <sz val="12"/>
      <color rgb="FF000000"/>
      <name val="Arial"/>
      <family val="2"/>
    </font>
    <font>
      <b/>
      <u/>
      <sz val="9"/>
      <color indexed="8"/>
      <name val="Arial"/>
      <family val="2"/>
    </font>
    <font>
      <sz val="8"/>
      <name val="Arial"/>
      <family val="2"/>
    </font>
    <font>
      <b/>
      <u/>
      <sz val="10"/>
      <color indexed="8"/>
      <name val="Arial"/>
      <family val="2"/>
    </font>
    <font>
      <b/>
      <sz val="10"/>
      <color indexed="8"/>
      <name val="Arial"/>
      <family val="2"/>
    </font>
    <font>
      <sz val="9"/>
      <color theme="1"/>
      <name val="Arial"/>
      <family val="2"/>
    </font>
    <font>
      <b/>
      <sz val="8"/>
      <name val="Arial"/>
      <family val="2"/>
    </font>
    <font>
      <sz val="11"/>
      <name val="Times New Roman"/>
      <family val="1"/>
    </font>
    <font>
      <sz val="11"/>
      <color indexed="8"/>
      <name val="Arial"/>
      <family val="2"/>
    </font>
    <font>
      <b/>
      <i/>
      <sz val="11"/>
      <color indexed="8"/>
      <name val="Arial"/>
      <family val="2"/>
    </font>
    <font>
      <b/>
      <sz val="11"/>
      <color indexed="8"/>
      <name val="Arial"/>
      <family val="2"/>
    </font>
    <font>
      <b/>
      <sz val="11"/>
      <color rgb="FF000000"/>
      <name val="Arial"/>
      <family val="2"/>
    </font>
    <font>
      <b/>
      <u/>
      <sz val="11"/>
      <color theme="1"/>
      <name val="Arial"/>
      <family val="2"/>
    </font>
    <font>
      <b/>
      <sz val="11"/>
      <color theme="1"/>
      <name val="Arial"/>
      <family val="2"/>
    </font>
    <font>
      <b/>
      <sz val="14"/>
      <color theme="1"/>
      <name val="Aptos Narrow"/>
      <family val="2"/>
      <scheme val="minor"/>
    </font>
    <font>
      <b/>
      <sz val="11"/>
      <color rgb="FFFF0000"/>
      <name val="Arial"/>
      <family val="2"/>
    </font>
    <font>
      <sz val="28"/>
      <color rgb="FF000000"/>
      <name val="Arial"/>
      <family val="2"/>
    </font>
    <font>
      <b/>
      <sz val="10"/>
      <color rgb="FF000000"/>
      <name val="Arial"/>
      <family val="2"/>
    </font>
    <font>
      <b/>
      <sz val="9"/>
      <color theme="1"/>
      <name val="Arial"/>
      <family val="2"/>
    </font>
    <font>
      <i/>
      <sz val="9"/>
      <color theme="1"/>
      <name val="Arial"/>
      <family val="2"/>
    </font>
    <font>
      <sz val="10"/>
      <color rgb="FF000000"/>
      <name val="Arial"/>
      <family val="2"/>
    </font>
    <font>
      <b/>
      <sz val="9"/>
      <color rgb="FF000000"/>
      <name val="Arial"/>
      <family val="2"/>
    </font>
    <font>
      <i/>
      <sz val="10"/>
      <color rgb="FF000000"/>
      <name val="Arial"/>
      <family val="2"/>
    </font>
    <font>
      <i/>
      <sz val="9"/>
      <color rgb="FF000000"/>
      <name val="Arial"/>
      <family val="2"/>
    </font>
    <font>
      <i/>
      <sz val="8"/>
      <name val="Arial"/>
      <family val="2"/>
    </font>
    <font>
      <i/>
      <sz val="9"/>
      <name val="Arial"/>
      <family val="2"/>
    </font>
    <font>
      <b/>
      <i/>
      <sz val="9"/>
      <color indexed="8"/>
      <name val="Arial"/>
      <family val="2"/>
    </font>
    <font>
      <b/>
      <sz val="28"/>
      <color rgb="FF000000"/>
      <name val="Arial"/>
      <family val="2"/>
    </font>
    <font>
      <b/>
      <i/>
      <sz val="10"/>
      <name val="Arial"/>
      <family val="2"/>
    </font>
    <font>
      <b/>
      <sz val="15"/>
      <color theme="1"/>
      <name val="Arial"/>
      <family val="2"/>
    </font>
    <font>
      <b/>
      <u/>
      <sz val="9"/>
      <color theme="3" tint="0.249977111117893"/>
      <name val="Arial"/>
      <family val="2"/>
    </font>
    <font>
      <b/>
      <sz val="9"/>
      <color theme="3" tint="0.249977111117893"/>
      <name val="Arial"/>
      <family val="2"/>
    </font>
    <font>
      <b/>
      <i/>
      <sz val="9"/>
      <color theme="1"/>
      <name val="Arial"/>
      <family val="2"/>
    </font>
    <font>
      <b/>
      <u/>
      <sz val="9"/>
      <color theme="1"/>
      <name val="Arial"/>
      <family val="2"/>
    </font>
    <font>
      <b/>
      <u/>
      <sz val="9"/>
      <name val="Arial"/>
      <family val="2"/>
    </font>
    <font>
      <sz val="9"/>
      <color theme="1"/>
      <name val="Aptos Narrow"/>
      <family val="2"/>
      <scheme val="minor"/>
    </font>
    <font>
      <b/>
      <sz val="12"/>
      <color theme="4" tint="-0.249977111117893"/>
      <name val="Arial"/>
      <family val="2"/>
    </font>
    <font>
      <i/>
      <sz val="9"/>
      <color theme="1"/>
      <name val="Aptos Narrow"/>
      <family val="2"/>
      <scheme val="minor"/>
    </font>
    <font>
      <u/>
      <sz val="9"/>
      <color theme="10"/>
      <name val="Aptos Narrow"/>
      <family val="2"/>
      <scheme val="minor"/>
    </font>
    <font>
      <sz val="9"/>
      <name val="Aptos Narrow"/>
      <family val="2"/>
      <scheme val="minor"/>
    </font>
    <font>
      <b/>
      <i/>
      <sz val="9"/>
      <color rgb="FF00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FF"/>
        <bgColor indexed="64"/>
      </patternFill>
    </fill>
    <fill>
      <patternFill patternType="lightGray">
        <bgColor indexed="22"/>
      </patternFill>
    </fill>
    <fill>
      <patternFill patternType="solid">
        <fgColor rgb="FFA7A9AC"/>
        <bgColor indexed="64"/>
      </patternFill>
    </fill>
    <fill>
      <patternFill patternType="solid">
        <fgColor theme="2" tint="-9.9978637043366805E-2"/>
        <bgColor indexed="64"/>
      </patternFill>
    </fill>
    <fill>
      <patternFill patternType="solid">
        <fgColor indexed="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3882"/>
      </left>
      <right style="thin">
        <color rgb="FF003882"/>
      </right>
      <top style="thin">
        <color rgb="FF003882"/>
      </top>
      <bottom style="thin">
        <color rgb="FF00388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3882"/>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rgb="FF003882"/>
      </right>
      <top/>
      <bottom style="thin">
        <color indexed="64"/>
      </bottom>
      <diagonal/>
    </border>
    <border>
      <left style="thin">
        <color rgb="FF003882"/>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3882"/>
      </left>
      <right/>
      <top style="thin">
        <color rgb="FF003882"/>
      </top>
      <bottom style="thin">
        <color rgb="FF003882"/>
      </bottom>
      <diagonal/>
    </border>
    <border>
      <left/>
      <right style="thin">
        <color rgb="FF003882"/>
      </right>
      <top style="thin">
        <color rgb="FF003882"/>
      </top>
      <bottom style="thin">
        <color rgb="FF003882"/>
      </bottom>
      <diagonal/>
    </border>
    <border>
      <left style="thin">
        <color rgb="FF003882"/>
      </left>
      <right style="thin">
        <color indexed="64"/>
      </right>
      <top style="thin">
        <color rgb="FF003882"/>
      </top>
      <bottom style="thin">
        <color rgb="FF003882"/>
      </bottom>
      <diagonal/>
    </border>
    <border>
      <left style="thin">
        <color indexed="64"/>
      </left>
      <right style="thin">
        <color rgb="FF000000"/>
      </right>
      <top style="thin">
        <color rgb="FF000000"/>
      </top>
      <bottom/>
      <diagonal/>
    </border>
    <border>
      <left style="thin">
        <color rgb="FF003882"/>
      </left>
      <right style="thin">
        <color rgb="FF003882"/>
      </right>
      <top style="thin">
        <color rgb="FF003882"/>
      </top>
      <bottom/>
      <diagonal/>
    </border>
    <border>
      <left/>
      <right style="thin">
        <color rgb="FF003882"/>
      </right>
      <top style="thin">
        <color rgb="FF003882"/>
      </top>
      <bottom/>
      <diagonal/>
    </border>
    <border>
      <left style="thin">
        <color rgb="FF003882"/>
      </left>
      <right/>
      <top style="thin">
        <color rgb="FF003882"/>
      </top>
      <bottom/>
      <diagonal/>
    </border>
    <border>
      <left style="thin">
        <color indexed="64"/>
      </left>
      <right style="thin">
        <color rgb="FF000000"/>
      </right>
      <top style="thin">
        <color rgb="FF000000"/>
      </top>
      <bottom style="thin">
        <color indexed="64"/>
      </bottom>
      <diagonal/>
    </border>
    <border>
      <left style="thin">
        <color rgb="FF003882"/>
      </left>
      <right style="thin">
        <color rgb="FF003882"/>
      </right>
      <top style="thin">
        <color rgb="FF003882"/>
      </top>
      <bottom style="thin">
        <color indexed="64"/>
      </bottom>
      <diagonal/>
    </border>
    <border>
      <left style="thin">
        <color rgb="FF003882"/>
      </left>
      <right/>
      <top style="thin">
        <color rgb="FF003882"/>
      </top>
      <bottom style="thin">
        <color indexed="64"/>
      </bottom>
      <diagonal/>
    </border>
    <border>
      <left/>
      <right style="thin">
        <color rgb="FF003882"/>
      </right>
      <top style="thin">
        <color rgb="FF003882"/>
      </top>
      <bottom style="thin">
        <color indexed="64"/>
      </bottom>
      <diagonal/>
    </border>
    <border>
      <left/>
      <right/>
      <top style="thin">
        <color rgb="FF003882"/>
      </top>
      <bottom style="thin">
        <color indexed="64"/>
      </bottom>
      <diagonal/>
    </border>
    <border>
      <left style="thin">
        <color indexed="64"/>
      </left>
      <right style="thin">
        <color rgb="FF000000"/>
      </right>
      <top style="thin">
        <color indexed="64"/>
      </top>
      <bottom style="thin">
        <color rgb="FF000000"/>
      </bottom>
      <diagonal/>
    </border>
    <border>
      <left style="thin">
        <color rgb="FF003882"/>
      </left>
      <right style="thin">
        <color indexed="64"/>
      </right>
      <top style="thin">
        <color rgb="FF003882"/>
      </top>
      <bottom/>
      <diagonal/>
    </border>
    <border>
      <left style="thin">
        <color rgb="FF003882"/>
      </left>
      <right style="thin">
        <color indexed="64"/>
      </right>
      <top style="thin">
        <color rgb="FF003882"/>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7">
    <xf numFmtId="0" fontId="0" fillId="0" borderId="0"/>
    <xf numFmtId="9" fontId="1" fillId="0" borderId="0" applyFont="0" applyFill="0" applyBorder="0" applyAlignment="0" applyProtection="0"/>
    <xf numFmtId="0" fontId="4" fillId="0" borderId="0" applyNumberFormat="0" applyFill="0" applyBorder="0" applyAlignment="0" applyProtection="0"/>
    <xf numFmtId="164" fontId="6" fillId="0" borderId="0"/>
    <xf numFmtId="0" fontId="8" fillId="0" borderId="0"/>
    <xf numFmtId="0" fontId="10" fillId="0" borderId="0"/>
    <xf numFmtId="165" fontId="6" fillId="0" borderId="0"/>
    <xf numFmtId="0" fontId="1" fillId="0" borderId="0"/>
    <xf numFmtId="164" fontId="6" fillId="0" borderId="0"/>
    <xf numFmtId="0" fontId="1" fillId="0" borderId="0"/>
    <xf numFmtId="0" fontId="26" fillId="0" borderId="0"/>
    <xf numFmtId="0" fontId="36" fillId="6" borderId="41">
      <alignment vertical="top" wrapText="1"/>
    </xf>
    <xf numFmtId="0" fontId="36" fillId="6" borderId="41">
      <alignment horizontal="left" vertical="top" wrapText="1" indent="1"/>
    </xf>
    <xf numFmtId="0" fontId="39" fillId="6" borderId="41">
      <alignment horizontal="left" vertical="top" wrapText="1" indent="2"/>
    </xf>
    <xf numFmtId="0" fontId="39" fillId="6" borderId="41">
      <alignment horizontal="left" vertical="top" wrapText="1" indent="3"/>
    </xf>
    <xf numFmtId="0" fontId="41" fillId="6" borderId="41">
      <alignment horizontal="left" vertical="top" wrapText="1" indent="4"/>
    </xf>
    <xf numFmtId="0" fontId="41" fillId="6" borderId="41">
      <alignment horizontal="left" vertical="top" wrapText="1" indent="5"/>
    </xf>
  </cellStyleXfs>
  <cellXfs count="484">
    <xf numFmtId="0" fontId="0" fillId="0" borderId="0" xfId="0"/>
    <xf numFmtId="0" fontId="0" fillId="3" borderId="0" xfId="0" applyFill="1" applyAlignment="1">
      <alignment wrapText="1"/>
    </xf>
    <xf numFmtId="0" fontId="0" fillId="0" borderId="0" xfId="0"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xf numFmtId="0" fontId="0" fillId="3" borderId="0" xfId="0" applyFill="1"/>
    <xf numFmtId="0" fontId="7" fillId="3" borderId="0" xfId="0" applyFont="1" applyFill="1"/>
    <xf numFmtId="0" fontId="7" fillId="0" borderId="0" xfId="0" applyFont="1"/>
    <xf numFmtId="0" fontId="8" fillId="0" borderId="0" xfId="4"/>
    <xf numFmtId="0" fontId="9" fillId="0" borderId="0" xfId="4" applyFont="1"/>
    <xf numFmtId="0" fontId="11" fillId="0" borderId="0" xfId="5" applyFont="1" applyAlignment="1">
      <alignment horizontal="left"/>
    </xf>
    <xf numFmtId="0" fontId="11" fillId="0" borderId="0" xfId="5" applyFont="1" applyAlignment="1">
      <alignment horizontal="center"/>
    </xf>
    <xf numFmtId="0" fontId="12" fillId="0" borderId="0" xfId="5" applyFont="1"/>
    <xf numFmtId="164" fontId="13" fillId="0" borderId="0" xfId="6" applyNumberFormat="1" applyFont="1" applyAlignment="1">
      <alignment horizontal="left" vertical="center"/>
    </xf>
    <xf numFmtId="0" fontId="12" fillId="0" borderId="0" xfId="5" applyFont="1" applyAlignment="1">
      <alignment horizontal="center"/>
    </xf>
    <xf numFmtId="0" fontId="12" fillId="0" borderId="0" xfId="7" applyFont="1" applyAlignment="1">
      <alignment horizontal="left" vertical="center"/>
    </xf>
    <xf numFmtId="14" fontId="12" fillId="0" borderId="0" xfId="7" quotePrefix="1" applyNumberFormat="1" applyFont="1" applyAlignment="1">
      <alignment horizontal="center" vertical="center"/>
    </xf>
    <xf numFmtId="0" fontId="14" fillId="0" borderId="0" xfId="5" applyFont="1" applyAlignment="1">
      <alignment horizontal="left"/>
    </xf>
    <xf numFmtId="0" fontId="11" fillId="0" borderId="0" xfId="5" applyFont="1"/>
    <xf numFmtId="0" fontId="11" fillId="0" borderId="0" xfId="7" applyFont="1" applyAlignment="1">
      <alignment vertical="center"/>
    </xf>
    <xf numFmtId="0" fontId="12" fillId="0" borderId="0" xfId="7" applyFont="1" applyAlignment="1">
      <alignment vertical="center"/>
    </xf>
    <xf numFmtId="0" fontId="12" fillId="0" borderId="0" xfId="7" quotePrefix="1" applyFont="1" applyAlignment="1">
      <alignment vertical="center"/>
    </xf>
    <xf numFmtId="4" fontId="11" fillId="0" borderId="0" xfId="7" applyNumberFormat="1" applyFont="1" applyAlignment="1">
      <alignment vertical="center"/>
    </xf>
    <xf numFmtId="0" fontId="12" fillId="0" borderId="0" xfId="4" applyFont="1" applyAlignment="1">
      <alignment horizontal="left" vertical="center"/>
    </xf>
    <xf numFmtId="164" fontId="9" fillId="0" borderId="0" xfId="3" applyFont="1" applyAlignment="1">
      <alignment vertical="top" wrapText="1"/>
    </xf>
    <xf numFmtId="166" fontId="9" fillId="6" borderId="6" xfId="3" applyNumberFormat="1" applyFont="1" applyFill="1" applyBorder="1" applyAlignment="1" applyProtection="1">
      <alignment horizontal="center" vertical="center"/>
      <protection locked="0"/>
    </xf>
    <xf numFmtId="164" fontId="9" fillId="0" borderId="0" xfId="3" applyFont="1"/>
    <xf numFmtId="164" fontId="9" fillId="0" borderId="0" xfId="8" applyFont="1" applyAlignment="1">
      <alignment vertical="top"/>
    </xf>
    <xf numFmtId="164" fontId="16" fillId="0" borderId="0" xfId="8" applyFont="1" applyAlignment="1">
      <alignment vertical="top"/>
    </xf>
    <xf numFmtId="164" fontId="9" fillId="0" borderId="0" xfId="3" applyFont="1" applyAlignment="1">
      <alignment vertical="top"/>
    </xf>
    <xf numFmtId="0" fontId="12" fillId="0" borderId="0" xfId="5" applyFont="1" applyAlignment="1">
      <alignment horizontal="left"/>
    </xf>
    <xf numFmtId="49" fontId="17" fillId="6" borderId="0" xfId="3" applyNumberFormat="1" applyFont="1" applyFill="1" applyAlignment="1">
      <alignment horizontal="center" vertical="center"/>
    </xf>
    <xf numFmtId="49" fontId="9" fillId="0" borderId="0" xfId="3" quotePrefix="1" applyNumberFormat="1" applyFont="1" applyAlignment="1">
      <alignment horizontal="center" vertical="center"/>
    </xf>
    <xf numFmtId="0" fontId="9" fillId="0" borderId="0" xfId="4" applyFont="1" applyAlignment="1">
      <alignment horizontal="center"/>
    </xf>
    <xf numFmtId="164" fontId="9" fillId="0" borderId="0" xfId="3" quotePrefix="1" applyFont="1" applyAlignment="1">
      <alignment horizontal="center" vertical="center"/>
    </xf>
    <xf numFmtId="164" fontId="17" fillId="6" borderId="0" xfId="3" applyFont="1" applyFill="1"/>
    <xf numFmtId="0" fontId="9" fillId="7" borderId="0" xfId="5" applyFont="1" applyFill="1"/>
    <xf numFmtId="0" fontId="12" fillId="7" borderId="0" xfId="5" applyFont="1" applyFill="1"/>
    <xf numFmtId="0" fontId="18" fillId="6" borderId="0" xfId="5" applyFont="1" applyFill="1" applyAlignment="1">
      <alignment horizontal="center" vertical="center"/>
    </xf>
    <xf numFmtId="0" fontId="12" fillId="0" borderId="0" xfId="7" applyFont="1" applyAlignment="1">
      <alignment vertical="center" wrapText="1"/>
    </xf>
    <xf numFmtId="0" fontId="11" fillId="4" borderId="10" xfId="7" applyFont="1" applyFill="1" applyBorder="1" applyAlignment="1">
      <alignment horizontal="center" vertical="center" wrapText="1"/>
    </xf>
    <xf numFmtId="0" fontId="12" fillId="0" borderId="0" xfId="7" applyFont="1" applyAlignment="1">
      <alignment horizontal="left" vertical="center" wrapText="1"/>
    </xf>
    <xf numFmtId="0" fontId="11" fillId="0" borderId="0" xfId="7" applyFont="1" applyAlignment="1">
      <alignment horizontal="left" vertical="center" wrapText="1"/>
    </xf>
    <xf numFmtId="49" fontId="9" fillId="0" borderId="0" xfId="8" applyNumberFormat="1" applyFont="1" applyAlignment="1">
      <alignment horizontal="left" vertical="center"/>
    </xf>
    <xf numFmtId="49" fontId="9" fillId="0" borderId="0" xfId="8" applyNumberFormat="1" applyFont="1" applyAlignment="1">
      <alignment horizontal="left"/>
    </xf>
    <xf numFmtId="3" fontId="9" fillId="6" borderId="6" xfId="3" applyNumberFormat="1" applyFont="1" applyFill="1" applyBorder="1" applyAlignment="1" applyProtection="1">
      <alignment horizontal="right" vertical="center"/>
      <protection locked="0"/>
    </xf>
    <xf numFmtId="3" fontId="9" fillId="5" borderId="1" xfId="3" applyNumberFormat="1" applyFont="1" applyFill="1" applyBorder="1" applyAlignment="1">
      <alignment vertical="center"/>
    </xf>
    <xf numFmtId="49" fontId="9" fillId="0" borderId="0" xfId="8" applyNumberFormat="1" applyFont="1" applyAlignment="1">
      <alignment horizontal="left" vertical="center" indent="2"/>
    </xf>
    <xf numFmtId="49" fontId="9" fillId="0" borderId="0" xfId="8" applyNumberFormat="1" applyFont="1" applyAlignment="1">
      <alignment horizontal="left" indent="2"/>
    </xf>
    <xf numFmtId="49" fontId="9" fillId="0" borderId="0" xfId="8" applyNumberFormat="1" applyFont="1" applyAlignment="1">
      <alignment horizontal="left" vertical="center" indent="4"/>
    </xf>
    <xf numFmtId="49" fontId="9" fillId="0" borderId="0" xfId="8" applyNumberFormat="1" applyFont="1" applyAlignment="1">
      <alignment horizontal="left" indent="4"/>
    </xf>
    <xf numFmtId="49" fontId="9" fillId="0" borderId="0" xfId="8" applyNumberFormat="1" applyFont="1" applyAlignment="1">
      <alignment horizontal="left" vertical="center" wrapText="1" indent="2"/>
    </xf>
    <xf numFmtId="49" fontId="9" fillId="0" borderId="0" xfId="8" applyNumberFormat="1" applyFont="1" applyAlignment="1">
      <alignment horizontal="left" wrapText="1" indent="2"/>
    </xf>
    <xf numFmtId="0" fontId="15" fillId="6" borderId="0" xfId="5" applyFont="1" applyFill="1" applyAlignment="1">
      <alignment horizontal="left" vertical="center"/>
    </xf>
    <xf numFmtId="0" fontId="11" fillId="0" borderId="0" xfId="7" applyFont="1" applyAlignment="1">
      <alignment horizontal="left" vertical="center"/>
    </xf>
    <xf numFmtId="4" fontId="11" fillId="0" borderId="0" xfId="7" applyNumberFormat="1" applyFont="1" applyAlignment="1">
      <alignment horizontal="left" vertical="center"/>
    </xf>
    <xf numFmtId="3" fontId="9" fillId="5" borderId="1" xfId="8" applyNumberFormat="1" applyFont="1" applyFill="1" applyBorder="1" applyAlignment="1">
      <alignment vertical="center"/>
    </xf>
    <xf numFmtId="164" fontId="9" fillId="0" borderId="0" xfId="8" applyFont="1"/>
    <xf numFmtId="49" fontId="9" fillId="0" borderId="0" xfId="8" applyNumberFormat="1" applyFont="1" applyAlignment="1">
      <alignment horizontal="left" vertical="center" indent="1"/>
    </xf>
    <xf numFmtId="3" fontId="9" fillId="6" borderId="6" xfId="8" applyNumberFormat="1" applyFont="1" applyFill="1" applyBorder="1" applyAlignment="1" applyProtection="1">
      <alignment horizontal="right" vertical="center"/>
      <protection locked="0"/>
    </xf>
    <xf numFmtId="49" fontId="9" fillId="0" borderId="0" xfId="8" applyNumberFormat="1" applyFont="1" applyAlignment="1">
      <alignment horizontal="left" wrapText="1"/>
    </xf>
    <xf numFmtId="0" fontId="16" fillId="0" borderId="0" xfId="4" applyFont="1"/>
    <xf numFmtId="164" fontId="9" fillId="0" borderId="0" xfId="8" applyFont="1" applyAlignment="1">
      <alignment vertical="center"/>
    </xf>
    <xf numFmtId="0" fontId="12" fillId="0" borderId="0" xfId="9" applyFont="1" applyAlignment="1">
      <alignment vertical="center"/>
    </xf>
    <xf numFmtId="0" fontId="12" fillId="0" borderId="0" xfId="9" applyFont="1"/>
    <xf numFmtId="0" fontId="12" fillId="0" borderId="0" xfId="9" applyFont="1" applyAlignment="1">
      <alignment horizontal="center" vertical="center"/>
    </xf>
    <xf numFmtId="0" fontId="11" fillId="0" borderId="0" xfId="9" applyFont="1" applyAlignment="1">
      <alignment horizontal="center" vertical="center"/>
    </xf>
    <xf numFmtId="0" fontId="20" fillId="0" borderId="0" xfId="9" applyFont="1" applyAlignment="1">
      <alignment horizontal="left"/>
    </xf>
    <xf numFmtId="164" fontId="9" fillId="0" borderId="0" xfId="6" applyNumberFormat="1" applyFont="1" applyAlignment="1">
      <alignment horizontal="left" vertical="center"/>
    </xf>
    <xf numFmtId="0" fontId="12" fillId="0" borderId="0" xfId="9" applyFont="1" applyAlignment="1">
      <alignment horizontal="right" vertical="center"/>
    </xf>
    <xf numFmtId="14" fontId="12" fillId="0" borderId="0" xfId="9" applyNumberFormat="1" applyFont="1" applyAlignment="1">
      <alignment horizontal="center" vertical="center"/>
    </xf>
    <xf numFmtId="3" fontId="9" fillId="0" borderId="0" xfId="4" applyNumberFormat="1" applyFont="1" applyAlignment="1">
      <alignment horizontal="center" vertical="center" wrapText="1"/>
    </xf>
    <xf numFmtId="0" fontId="12" fillId="0" borderId="0" xfId="9" applyFont="1" applyAlignment="1">
      <alignment horizontal="center"/>
    </xf>
    <xf numFmtId="0" fontId="14" fillId="0" borderId="0" xfId="9" applyFont="1" applyAlignment="1">
      <alignment vertical="center"/>
    </xf>
    <xf numFmtId="3" fontId="21" fillId="0" borderId="0" xfId="4" applyNumberFormat="1" applyFont="1" applyAlignment="1">
      <alignment horizontal="right" vertical="center"/>
    </xf>
    <xf numFmtId="0" fontId="11" fillId="0" borderId="0" xfId="9" applyFont="1" applyAlignment="1">
      <alignment vertical="center"/>
    </xf>
    <xf numFmtId="0" fontId="12" fillId="0" borderId="0" xfId="9" quotePrefix="1" applyFont="1" applyAlignment="1">
      <alignment vertical="center"/>
    </xf>
    <xf numFmtId="4" fontId="11" fillId="0" borderId="0" xfId="9" applyNumberFormat="1" applyFont="1" applyAlignment="1">
      <alignment vertical="center"/>
    </xf>
    <xf numFmtId="0" fontId="16" fillId="0" borderId="0" xfId="4" applyFont="1" applyAlignment="1">
      <alignment horizontal="left" vertical="center"/>
    </xf>
    <xf numFmtId="0" fontId="22" fillId="0" borderId="0" xfId="9" applyFont="1" applyAlignment="1">
      <alignment horizontal="left"/>
    </xf>
    <xf numFmtId="0" fontId="20" fillId="0" borderId="0" xfId="9" applyFont="1"/>
    <xf numFmtId="0" fontId="16" fillId="4" borderId="11" xfId="4" applyFont="1" applyFill="1" applyBorder="1" applyAlignment="1">
      <alignment horizontal="right" vertical="center" indent="1"/>
    </xf>
    <xf numFmtId="0" fontId="11" fillId="4" borderId="12" xfId="9" applyFont="1" applyFill="1" applyBorder="1" applyAlignment="1">
      <alignment horizontal="center"/>
    </xf>
    <xf numFmtId="0" fontId="11" fillId="4" borderId="13" xfId="9" applyFont="1" applyFill="1" applyBorder="1" applyAlignment="1">
      <alignment horizontal="center"/>
    </xf>
    <xf numFmtId="3" fontId="12" fillId="5" borderId="17" xfId="9" applyNumberFormat="1" applyFont="1" applyFill="1" applyBorder="1"/>
    <xf numFmtId="3" fontId="12" fillId="5" borderId="18" xfId="9" applyNumberFormat="1" applyFont="1" applyFill="1" applyBorder="1"/>
    <xf numFmtId="0" fontId="23" fillId="0" borderId="0" xfId="9" applyFont="1" applyAlignment="1">
      <alignment horizontal="left"/>
    </xf>
    <xf numFmtId="0" fontId="22" fillId="0" borderId="0" xfId="9" applyFont="1"/>
    <xf numFmtId="0" fontId="11" fillId="0" borderId="0" xfId="9" applyFont="1"/>
    <xf numFmtId="0" fontId="16" fillId="0" borderId="19" xfId="4" applyFont="1" applyBorder="1" applyAlignment="1">
      <alignment horizontal="center" vertical="center" wrapText="1"/>
    </xf>
    <xf numFmtId="0" fontId="16" fillId="0" borderId="4" xfId="4" applyFont="1" applyBorder="1" applyAlignment="1">
      <alignment horizontal="center" vertical="center" wrapText="1"/>
    </xf>
    <xf numFmtId="9" fontId="9" fillId="0" borderId="1" xfId="4" applyNumberFormat="1" applyFont="1" applyBorder="1" applyAlignment="1">
      <alignment horizontal="center" vertical="center"/>
    </xf>
    <xf numFmtId="0" fontId="16" fillId="0" borderId="1" xfId="4" applyFont="1" applyBorder="1" applyAlignment="1">
      <alignment horizontal="left" vertical="center" wrapText="1"/>
    </xf>
    <xf numFmtId="3" fontId="9" fillId="5" borderId="1" xfId="4" applyNumberFormat="1" applyFont="1" applyFill="1" applyBorder="1" applyAlignment="1">
      <alignment horizontal="right" vertical="center" wrapText="1"/>
    </xf>
    <xf numFmtId="0" fontId="24" fillId="6" borderId="6" xfId="4" applyFont="1" applyFill="1" applyBorder="1" applyProtection="1">
      <protection locked="0"/>
    </xf>
    <xf numFmtId="49" fontId="12" fillId="0" borderId="0" xfId="9" applyNumberFormat="1" applyFont="1" applyAlignment="1">
      <alignment vertical="center"/>
    </xf>
    <xf numFmtId="0" fontId="25" fillId="0" borderId="3" xfId="4" applyFont="1" applyBorder="1" applyAlignment="1">
      <alignment horizontal="left" wrapText="1"/>
    </xf>
    <xf numFmtId="0" fontId="24" fillId="8" borderId="0" xfId="4" applyFont="1" applyFill="1"/>
    <xf numFmtId="0" fontId="24" fillId="8" borderId="3" xfId="4" applyFont="1" applyFill="1" applyBorder="1"/>
    <xf numFmtId="0" fontId="9" fillId="0" borderId="1" xfId="4" applyFont="1" applyBorder="1" applyAlignment="1">
      <alignment horizontal="left" vertical="center" wrapText="1"/>
    </xf>
    <xf numFmtId="3" fontId="24" fillId="6" borderId="6" xfId="4" applyNumberFormat="1" applyFont="1" applyFill="1" applyBorder="1" applyProtection="1">
      <protection locked="0"/>
    </xf>
    <xf numFmtId="49" fontId="12" fillId="0" borderId="0" xfId="9" applyNumberFormat="1" applyFont="1" applyAlignment="1">
      <alignment horizontal="center" vertical="center"/>
    </xf>
    <xf numFmtId="0" fontId="9" fillId="0" borderId="1" xfId="10" applyFont="1" applyBorder="1" applyAlignment="1">
      <alignment horizontal="left" vertical="center"/>
    </xf>
    <xf numFmtId="167" fontId="21" fillId="0" borderId="0" xfId="10" applyNumberFormat="1" applyFont="1" applyAlignment="1">
      <alignment horizontal="center" vertical="center"/>
    </xf>
    <xf numFmtId="3" fontId="25" fillId="6" borderId="21" xfId="4" applyNumberFormat="1" applyFont="1" applyFill="1" applyBorder="1" applyAlignment="1" applyProtection="1">
      <alignment horizontal="left" wrapText="1"/>
      <protection locked="0"/>
    </xf>
    <xf numFmtId="0" fontId="24" fillId="8" borderId="22" xfId="4" applyFont="1" applyFill="1" applyBorder="1"/>
    <xf numFmtId="9" fontId="9" fillId="0" borderId="20" xfId="4" applyNumberFormat="1" applyFont="1" applyBorder="1" applyAlignment="1">
      <alignment horizontal="left" indent="2"/>
    </xf>
    <xf numFmtId="0" fontId="24" fillId="8" borderId="23" xfId="4" applyFont="1" applyFill="1" applyBorder="1"/>
    <xf numFmtId="0" fontId="24" fillId="8" borderId="24" xfId="4" applyFont="1" applyFill="1" applyBorder="1"/>
    <xf numFmtId="0" fontId="9" fillId="0" borderId="20" xfId="4" applyFont="1" applyBorder="1" applyAlignment="1">
      <alignment horizontal="left" vertical="center" wrapText="1" indent="2"/>
    </xf>
    <xf numFmtId="0" fontId="24" fillId="8" borderId="25" xfId="4" applyFont="1" applyFill="1" applyBorder="1"/>
    <xf numFmtId="0" fontId="23" fillId="0" borderId="0" xfId="9" applyFont="1"/>
    <xf numFmtId="0" fontId="0" fillId="0" borderId="0" xfId="0" applyAlignment="1">
      <alignment horizontal="center"/>
    </xf>
    <xf numFmtId="0" fontId="1" fillId="0" borderId="0" xfId="0" applyFont="1"/>
    <xf numFmtId="0" fontId="13" fillId="0" borderId="0" xfId="7" applyFont="1" applyAlignment="1">
      <alignment vertical="center"/>
    </xf>
    <xf numFmtId="0" fontId="27" fillId="0" borderId="0" xfId="7" applyFont="1" applyAlignment="1">
      <alignment horizontal="right" vertical="center"/>
    </xf>
    <xf numFmtId="14" fontId="27" fillId="0" borderId="0" xfId="7" quotePrefix="1" applyNumberFormat="1" applyFont="1" applyAlignment="1">
      <alignment horizontal="center" vertical="center"/>
    </xf>
    <xf numFmtId="0" fontId="28" fillId="0" borderId="0" xfId="7" applyFont="1" applyAlignment="1">
      <alignment vertical="center"/>
    </xf>
    <xf numFmtId="0" fontId="27" fillId="0" borderId="0" xfId="7" applyFont="1" applyAlignment="1">
      <alignment vertical="center"/>
    </xf>
    <xf numFmtId="0" fontId="27" fillId="0" borderId="0" xfId="7" applyFont="1"/>
    <xf numFmtId="0" fontId="29" fillId="0" borderId="0" xfId="7" applyFont="1" applyAlignment="1">
      <alignment vertical="center"/>
    </xf>
    <xf numFmtId="0" fontId="30" fillId="6" borderId="0" xfId="4" applyFont="1" applyFill="1" applyAlignment="1">
      <alignment vertical="center"/>
    </xf>
    <xf numFmtId="4" fontId="29" fillId="0" borderId="0" xfId="7" applyNumberFormat="1" applyFont="1" applyAlignment="1">
      <alignment vertical="center"/>
    </xf>
    <xf numFmtId="0" fontId="0" fillId="0" borderId="0" xfId="0" applyAlignment="1">
      <alignment vertical="top"/>
    </xf>
    <xf numFmtId="10" fontId="7"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3" fontId="0" fillId="0" borderId="0" xfId="0" applyNumberFormat="1" applyAlignment="1">
      <alignment horizontal="center" vertical="center"/>
    </xf>
    <xf numFmtId="0" fontId="0" fillId="0" borderId="0" xfId="0" applyAlignment="1">
      <alignment horizontal="center" vertical="center"/>
    </xf>
    <xf numFmtId="3" fontId="3" fillId="0" borderId="0" xfId="0" applyNumberFormat="1" applyFont="1" applyAlignment="1">
      <alignment horizontal="center" vertical="center"/>
    </xf>
    <xf numFmtId="10" fontId="0" fillId="0" borderId="0" xfId="0" applyNumberFormat="1" applyAlignment="1">
      <alignment horizontal="center"/>
    </xf>
    <xf numFmtId="0" fontId="3" fillId="0" borderId="0" xfId="0" applyFont="1" applyAlignment="1">
      <alignment horizontal="center"/>
    </xf>
    <xf numFmtId="0" fontId="33" fillId="0" borderId="0" xfId="0" applyFont="1" applyAlignment="1">
      <alignment horizontal="center"/>
    </xf>
    <xf numFmtId="3" fontId="33" fillId="0" borderId="0" xfId="0" applyNumberFormat="1" applyFont="1" applyAlignment="1">
      <alignment horizontal="center"/>
    </xf>
    <xf numFmtId="0" fontId="9" fillId="0" borderId="0" xfId="4" applyFont="1" applyAlignment="1">
      <alignment horizontal="center" vertical="center" wrapText="1"/>
    </xf>
    <xf numFmtId="169" fontId="0" fillId="0" borderId="0" xfId="0" applyNumberFormat="1" applyAlignment="1">
      <alignment horizontal="center"/>
    </xf>
    <xf numFmtId="0" fontId="31" fillId="0" borderId="0" xfId="0" applyFont="1"/>
    <xf numFmtId="0" fontId="32" fillId="0" borderId="0" xfId="0" applyFont="1" applyAlignment="1">
      <alignment vertical="center"/>
    </xf>
    <xf numFmtId="0" fontId="32" fillId="0" borderId="0" xfId="0" applyFont="1" applyAlignment="1">
      <alignment horizontal="center"/>
    </xf>
    <xf numFmtId="3" fontId="7" fillId="0" borderId="0" xfId="0" applyNumberFormat="1" applyFont="1" applyAlignment="1">
      <alignment horizontal="center" vertical="center"/>
    </xf>
    <xf numFmtId="0" fontId="32" fillId="0" borderId="0" xfId="0" applyFont="1" applyAlignment="1">
      <alignment horizontal="right" vertical="center" indent="2"/>
    </xf>
    <xf numFmtId="3" fontId="32" fillId="0" borderId="0" xfId="0" applyNumberFormat="1" applyFont="1" applyAlignment="1">
      <alignment horizontal="center" vertical="center"/>
    </xf>
    <xf numFmtId="0" fontId="34" fillId="0" borderId="0" xfId="0" applyFont="1" applyAlignment="1">
      <alignment vertical="center" wrapText="1"/>
    </xf>
    <xf numFmtId="3" fontId="34" fillId="0" borderId="0" xfId="0" applyNumberFormat="1" applyFont="1" applyAlignment="1">
      <alignment horizontal="center" vertical="center"/>
    </xf>
    <xf numFmtId="0" fontId="32" fillId="0" borderId="0" xfId="0" applyFont="1" applyAlignment="1">
      <alignment horizontal="left"/>
    </xf>
    <xf numFmtId="3" fontId="7" fillId="0" borderId="0" xfId="0" applyNumberFormat="1" applyFont="1" applyAlignment="1">
      <alignment horizontal="left" vertical="center"/>
    </xf>
    <xf numFmtId="0" fontId="7" fillId="0" borderId="0" xfId="0" applyFont="1" applyAlignment="1">
      <alignment horizontal="left" vertical="center"/>
    </xf>
    <xf numFmtId="0" fontId="3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vertical="center"/>
    </xf>
    <xf numFmtId="0" fontId="32" fillId="0" borderId="0" xfId="0" applyFont="1" applyAlignment="1">
      <alignment horizontal="left" vertical="center"/>
    </xf>
    <xf numFmtId="10" fontId="7" fillId="0" borderId="0" xfId="0" applyNumberFormat="1" applyFont="1" applyAlignment="1">
      <alignment vertical="center"/>
    </xf>
    <xf numFmtId="0" fontId="30" fillId="0" borderId="0" xfId="4" applyFont="1" applyAlignment="1">
      <alignment vertical="center"/>
    </xf>
    <xf numFmtId="0" fontId="12" fillId="0" borderId="0" xfId="7" applyFont="1" applyAlignment="1">
      <alignment horizontal="left"/>
    </xf>
    <xf numFmtId="0" fontId="12" fillId="0" borderId="0" xfId="7" applyFont="1"/>
    <xf numFmtId="0" fontId="35" fillId="6" borderId="0" xfId="4" applyFont="1" applyFill="1" applyAlignment="1">
      <alignment horizontal="center" vertical="center"/>
    </xf>
    <xf numFmtId="0" fontId="14" fillId="0" borderId="0" xfId="7" applyFont="1" applyAlignment="1">
      <alignment vertical="center"/>
    </xf>
    <xf numFmtId="0" fontId="11" fillId="0" borderId="0" xfId="7" applyFont="1" applyAlignment="1">
      <alignment horizontal="left" vertical="center" indent="40"/>
    </xf>
    <xf numFmtId="0" fontId="12" fillId="0" borderId="0" xfId="7" quotePrefix="1" applyFont="1" applyAlignment="1">
      <alignment vertical="center" wrapText="1"/>
    </xf>
    <xf numFmtId="4" fontId="11" fillId="0" borderId="0" xfId="7" applyNumberFormat="1" applyFont="1" applyAlignment="1">
      <alignment horizontal="left" vertical="center" indent="40"/>
    </xf>
    <xf numFmtId="0" fontId="11" fillId="0" borderId="0" xfId="7" applyFont="1" applyAlignment="1">
      <alignment horizontal="center" vertical="center"/>
    </xf>
    <xf numFmtId="0" fontId="19" fillId="0" borderId="0" xfId="7" applyFont="1" applyAlignment="1">
      <alignment vertical="center" wrapText="1"/>
    </xf>
    <xf numFmtId="0" fontId="11" fillId="0" borderId="0" xfId="7" applyFont="1" applyAlignment="1">
      <alignment horizontal="right" vertical="center" wrapText="1" indent="1"/>
    </xf>
    <xf numFmtId="0" fontId="11" fillId="0" borderId="0" xfId="7" applyFont="1" applyAlignment="1">
      <alignment vertical="center" wrapText="1"/>
    </xf>
    <xf numFmtId="0" fontId="11" fillId="0" borderId="0" xfId="7" applyFont="1" applyAlignment="1">
      <alignment horizontal="center" vertical="center" wrapText="1"/>
    </xf>
    <xf numFmtId="0" fontId="37" fillId="6" borderId="42" xfId="11" quotePrefix="1" applyFont="1" applyBorder="1" applyAlignment="1">
      <alignment vertical="center" wrapText="1"/>
    </xf>
    <xf numFmtId="0" fontId="12" fillId="0" borderId="0" xfId="7" applyFont="1" applyAlignment="1">
      <alignment wrapText="1"/>
    </xf>
    <xf numFmtId="0" fontId="37" fillId="6" borderId="0" xfId="11" quotePrefix="1" applyFont="1" applyBorder="1" applyAlignment="1">
      <alignment vertical="center" wrapText="1"/>
    </xf>
    <xf numFmtId="0" fontId="12" fillId="0" borderId="0" xfId="7" applyFont="1" applyAlignment="1">
      <alignment horizontal="center" wrapText="1"/>
    </xf>
    <xf numFmtId="0" fontId="37" fillId="6" borderId="42" xfId="12" quotePrefix="1" applyFont="1" applyBorder="1" applyAlignment="1">
      <alignment horizontal="left" vertical="center" wrapText="1"/>
    </xf>
    <xf numFmtId="0" fontId="37" fillId="6" borderId="0" xfId="12" quotePrefix="1" applyFont="1" applyBorder="1" applyAlignment="1">
      <alignment horizontal="left" vertical="center" wrapText="1"/>
    </xf>
    <xf numFmtId="0" fontId="40" fillId="6" borderId="42" xfId="13" quotePrefix="1" applyFont="1" applyBorder="1" applyAlignment="1">
      <alignment horizontal="left" vertical="center" wrapText="1"/>
    </xf>
    <xf numFmtId="0" fontId="17" fillId="6" borderId="43" xfId="14" quotePrefix="1" applyFont="1" applyBorder="1" applyAlignment="1">
      <alignment horizontal="left" vertical="center" wrapText="1"/>
    </xf>
    <xf numFmtId="0" fontId="17" fillId="6" borderId="44" xfId="15" quotePrefix="1" applyFont="1" applyBorder="1" applyAlignment="1">
      <alignment horizontal="left" vertical="center" wrapText="1"/>
    </xf>
    <xf numFmtId="0" fontId="17" fillId="6" borderId="44" xfId="16" quotePrefix="1" applyFont="1" applyBorder="1" applyAlignment="1">
      <alignment horizontal="left" vertical="center" wrapText="1"/>
    </xf>
    <xf numFmtId="0" fontId="17" fillId="6" borderId="48" xfId="16" quotePrefix="1" applyFont="1" applyBorder="1" applyAlignment="1">
      <alignment horizontal="left" vertical="center" wrapText="1"/>
    </xf>
    <xf numFmtId="0" fontId="17" fillId="6" borderId="52" xfId="16" quotePrefix="1" applyFont="1" applyBorder="1" applyAlignment="1">
      <alignment horizontal="left" vertical="center" wrapText="1" indent="4"/>
    </xf>
    <xf numFmtId="0" fontId="42" fillId="6" borderId="0" xfId="15" quotePrefix="1" applyFont="1" applyBorder="1" applyAlignment="1">
      <alignment horizontal="left" vertical="center" wrapText="1"/>
    </xf>
    <xf numFmtId="0" fontId="40" fillId="6" borderId="57" xfId="12" quotePrefix="1" applyFont="1" applyBorder="1" applyAlignment="1">
      <alignment horizontal="left" vertical="center" wrapText="1"/>
    </xf>
    <xf numFmtId="0" fontId="17" fillId="6" borderId="44" xfId="13" quotePrefix="1" applyFont="1" applyBorder="1" applyAlignment="1">
      <alignment horizontal="left" vertical="center" wrapText="1"/>
    </xf>
    <xf numFmtId="0" fontId="17" fillId="6" borderId="44" xfId="14" quotePrefix="1" applyFont="1" applyBorder="1" applyAlignment="1">
      <alignment horizontal="left" vertical="center" wrapText="1"/>
    </xf>
    <xf numFmtId="0" fontId="17" fillId="6" borderId="0" xfId="14" quotePrefix="1" applyFont="1" applyBorder="1" applyAlignment="1">
      <alignment horizontal="left" vertical="center" wrapText="1"/>
    </xf>
    <xf numFmtId="0" fontId="37" fillId="6" borderId="57" xfId="12" quotePrefix="1" applyFont="1" applyBorder="1" applyAlignment="1">
      <alignment horizontal="left" vertical="center" wrapText="1"/>
    </xf>
    <xf numFmtId="0" fontId="24" fillId="6" borderId="44" xfId="14" quotePrefix="1" applyFont="1" applyBorder="1" applyAlignment="1">
      <alignment horizontal="left" vertical="center" wrapText="1"/>
    </xf>
    <xf numFmtId="0" fontId="24" fillId="6" borderId="48" xfId="14" quotePrefix="1" applyFont="1" applyBorder="1" applyAlignment="1">
      <alignment horizontal="left" vertical="center" wrapText="1"/>
    </xf>
    <xf numFmtId="0" fontId="24" fillId="6" borderId="52" xfId="14" quotePrefix="1" applyFont="1" applyBorder="1" applyAlignment="1">
      <alignment horizontal="left" vertical="center" wrapText="1"/>
    </xf>
    <xf numFmtId="0" fontId="16" fillId="0" borderId="0" xfId="4" applyFont="1" applyAlignment="1">
      <alignment horizontal="left" vertical="center" wrapText="1"/>
    </xf>
    <xf numFmtId="3" fontId="9" fillId="0" borderId="0" xfId="4" applyNumberFormat="1" applyFont="1" applyAlignment="1">
      <alignment horizontal="center" wrapText="1"/>
    </xf>
    <xf numFmtId="0" fontId="16" fillId="0" borderId="0" xfId="4" applyFont="1" applyAlignment="1">
      <alignment horizontal="center" wrapText="1"/>
    </xf>
    <xf numFmtId="0" fontId="9" fillId="10" borderId="4" xfId="4" applyFont="1" applyFill="1" applyBorder="1" applyAlignment="1">
      <alignment horizontal="left" vertical="center" wrapText="1"/>
    </xf>
    <xf numFmtId="0" fontId="9" fillId="0" borderId="0" xfId="4" applyFont="1" applyAlignment="1">
      <alignment horizontal="center" wrapText="1"/>
    </xf>
    <xf numFmtId="3" fontId="9" fillId="6" borderId="0" xfId="4" applyNumberFormat="1" applyFont="1" applyFill="1" applyAlignment="1" applyProtection="1">
      <alignment horizontal="center" wrapText="1"/>
      <protection locked="0"/>
    </xf>
    <xf numFmtId="0" fontId="9" fillId="0" borderId="0" xfId="5" applyFont="1"/>
    <xf numFmtId="0" fontId="16" fillId="0" borderId="1" xfId="10" applyFont="1" applyBorder="1" applyAlignment="1">
      <alignment horizontal="left" vertical="center" wrapText="1"/>
    </xf>
    <xf numFmtId="3" fontId="9" fillId="5" borderId="1" xfId="4" applyNumberFormat="1" applyFont="1" applyFill="1" applyBorder="1" applyAlignment="1">
      <alignment horizontal="center" wrapText="1"/>
    </xf>
    <xf numFmtId="0" fontId="9" fillId="0" borderId="0" xfId="10" applyFont="1" applyAlignment="1">
      <alignment horizontal="center" wrapText="1"/>
    </xf>
    <xf numFmtId="0" fontId="9" fillId="0" borderId="0" xfId="4" applyFont="1" applyAlignment="1">
      <alignment horizontal="left" vertical="center" wrapText="1"/>
    </xf>
    <xf numFmtId="0" fontId="9" fillId="0" borderId="0" xfId="7" applyFont="1" applyAlignment="1">
      <alignment horizontal="center" wrapText="1"/>
    </xf>
    <xf numFmtId="3" fontId="12" fillId="5" borderId="1" xfId="7" applyNumberFormat="1" applyFont="1" applyFill="1" applyBorder="1" applyAlignment="1">
      <alignment horizontal="center" wrapText="1"/>
    </xf>
    <xf numFmtId="3" fontId="43" fillId="0" borderId="0" xfId="4" applyNumberFormat="1" applyFont="1" applyAlignment="1" applyProtection="1">
      <alignment horizontal="center" wrapText="1"/>
      <protection locked="0"/>
    </xf>
    <xf numFmtId="3" fontId="43" fillId="0" borderId="0" xfId="4" applyNumberFormat="1" applyFont="1" applyAlignment="1" applyProtection="1">
      <alignment horizontal="left" vertical="center" wrapText="1"/>
      <protection locked="0"/>
    </xf>
    <xf numFmtId="3" fontId="9" fillId="5" borderId="6" xfId="4" applyNumberFormat="1" applyFont="1" applyFill="1" applyBorder="1" applyAlignment="1">
      <alignment horizontal="center" wrapText="1"/>
    </xf>
    <xf numFmtId="3" fontId="12" fillId="0" borderId="0" xfId="7" applyNumberFormat="1" applyFont="1" applyAlignment="1">
      <alignment horizontal="center" wrapText="1"/>
    </xf>
    <xf numFmtId="3" fontId="21" fillId="0" borderId="0" xfId="4" applyNumberFormat="1" applyFont="1" applyAlignment="1">
      <alignment horizontal="center" wrapText="1"/>
    </xf>
    <xf numFmtId="3" fontId="21" fillId="0" borderId="0" xfId="4" applyNumberFormat="1" applyFont="1" applyAlignment="1">
      <alignment horizontal="left" vertical="center" wrapText="1"/>
    </xf>
    <xf numFmtId="0" fontId="16" fillId="0" borderId="0" xfId="4" applyFont="1" applyAlignment="1">
      <alignment horizontal="left" vertical="top" wrapText="1"/>
    </xf>
    <xf numFmtId="0" fontId="16" fillId="0" borderId="4" xfId="4" applyFont="1" applyBorder="1" applyAlignment="1">
      <alignment horizontal="left" vertical="center"/>
    </xf>
    <xf numFmtId="0" fontId="16" fillId="0" borderId="4" xfId="4" applyFont="1" applyBorder="1" applyAlignment="1">
      <alignment horizontal="left" vertical="center" wrapText="1"/>
    </xf>
    <xf numFmtId="2" fontId="12" fillId="5" borderId="1" xfId="7" applyNumberFormat="1" applyFont="1" applyFill="1" applyBorder="1" applyAlignment="1">
      <alignment horizontal="center" wrapText="1"/>
    </xf>
    <xf numFmtId="2" fontId="12" fillId="0" borderId="0" xfId="7" applyNumberFormat="1" applyFont="1" applyAlignment="1">
      <alignment horizontal="center" wrapText="1"/>
    </xf>
    <xf numFmtId="0" fontId="11" fillId="0" borderId="0" xfId="7" applyFont="1" applyAlignment="1">
      <alignment vertical="top" wrapText="1"/>
    </xf>
    <xf numFmtId="0" fontId="16" fillId="0" borderId="0" xfId="4" applyFont="1" applyAlignment="1">
      <alignment vertical="top" wrapText="1"/>
    </xf>
    <xf numFmtId="3" fontId="21" fillId="0" borderId="0" xfId="4" applyNumberFormat="1" applyFont="1" applyAlignment="1">
      <alignment horizontal="left" vertical="center"/>
    </xf>
    <xf numFmtId="0" fontId="4" fillId="0" borderId="0" xfId="2" applyAlignment="1">
      <alignment vertical="center" wrapText="1"/>
    </xf>
    <xf numFmtId="0" fontId="0" fillId="0" borderId="60" xfId="0" applyBorder="1"/>
    <xf numFmtId="0" fontId="12" fillId="0" borderId="0" xfId="7" applyFont="1" applyAlignment="1">
      <alignment horizontal="right" vertical="center"/>
    </xf>
    <xf numFmtId="0" fontId="45" fillId="0" borderId="0" xfId="7" applyFont="1" applyAlignment="1">
      <alignment vertical="center"/>
    </xf>
    <xf numFmtId="0" fontId="46" fillId="0" borderId="0" xfId="4" applyFont="1" applyAlignment="1">
      <alignment vertical="center"/>
    </xf>
    <xf numFmtId="0" fontId="24" fillId="0" borderId="0" xfId="7" applyFont="1" applyAlignment="1">
      <alignment vertical="center"/>
    </xf>
    <xf numFmtId="0" fontId="2" fillId="0" borderId="0" xfId="0" applyFont="1"/>
    <xf numFmtId="0" fontId="2" fillId="0" borderId="60" xfId="0" applyFont="1" applyBorder="1"/>
    <xf numFmtId="0" fontId="12" fillId="0" borderId="1" xfId="7" applyFont="1" applyBorder="1" applyAlignment="1">
      <alignment wrapText="1"/>
    </xf>
    <xf numFmtId="0" fontId="16" fillId="0" borderId="19" xfId="4" applyFont="1" applyBorder="1" applyAlignment="1">
      <alignment horizontal="left" vertical="center" wrapText="1"/>
    </xf>
    <xf numFmtId="3" fontId="9" fillId="0" borderId="0" xfId="4" applyNumberFormat="1" applyFont="1" applyAlignment="1" applyProtection="1">
      <alignment horizontal="center" wrapText="1"/>
      <protection locked="0"/>
    </xf>
    <xf numFmtId="0" fontId="48" fillId="3" borderId="0" xfId="0" applyFont="1" applyFill="1"/>
    <xf numFmtId="0" fontId="24" fillId="0" borderId="0" xfId="0" applyFont="1"/>
    <xf numFmtId="0" fontId="49" fillId="0" borderId="0" xfId="2" applyFont="1" applyAlignment="1"/>
    <xf numFmtId="0" fontId="52" fillId="0" borderId="0" xfId="0" applyFont="1"/>
    <xf numFmtId="0" fontId="24" fillId="3" borderId="1" xfId="0" applyFont="1" applyFill="1" applyBorder="1"/>
    <xf numFmtId="0" fontId="24" fillId="3" borderId="2" xfId="0" applyFont="1" applyFill="1" applyBorder="1"/>
    <xf numFmtId="0" fontId="24" fillId="3" borderId="3" xfId="0" applyFont="1" applyFill="1" applyBorder="1"/>
    <xf numFmtId="0" fontId="24" fillId="3" borderId="0" xfId="0" applyFont="1" applyFill="1" applyAlignment="1">
      <alignment wrapText="1"/>
    </xf>
    <xf numFmtId="0" fontId="52" fillId="3" borderId="0" xfId="2" applyFont="1" applyFill="1" applyAlignment="1"/>
    <xf numFmtId="0" fontId="37" fillId="3" borderId="0" xfId="0" applyFont="1" applyFill="1" applyAlignment="1">
      <alignment wrapText="1"/>
    </xf>
    <xf numFmtId="0" fontId="24" fillId="3" borderId="0" xfId="0" applyFont="1" applyFill="1" applyAlignment="1">
      <alignment vertical="center" wrapText="1"/>
    </xf>
    <xf numFmtId="0" fontId="24" fillId="3" borderId="0" xfId="0" applyFont="1" applyFill="1"/>
    <xf numFmtId="0" fontId="54" fillId="3" borderId="0" xfId="0" applyFont="1" applyFill="1"/>
    <xf numFmtId="0" fontId="55" fillId="3" borderId="0" xfId="0" applyFont="1" applyFill="1"/>
    <xf numFmtId="0" fontId="54" fillId="0" borderId="0" xfId="0" applyFont="1" applyAlignment="1">
      <alignment horizontal="center"/>
    </xf>
    <xf numFmtId="0" fontId="54" fillId="0" borderId="0" xfId="0" applyFont="1"/>
    <xf numFmtId="0" fontId="24" fillId="0" borderId="0" xfId="0" applyFont="1" applyAlignment="1">
      <alignment vertical="top"/>
    </xf>
    <xf numFmtId="0" fontId="52" fillId="0" borderId="0" xfId="0" applyFont="1" applyAlignment="1">
      <alignment vertical="top"/>
    </xf>
    <xf numFmtId="3" fontId="52" fillId="0" borderId="0" xfId="0" applyNumberFormat="1" applyFont="1" applyAlignment="1">
      <alignment horizontal="left" vertical="top"/>
    </xf>
    <xf numFmtId="0" fontId="37" fillId="4" borderId="11" xfId="0" applyFont="1" applyFill="1" applyBorder="1" applyAlignment="1">
      <alignment vertical="center"/>
    </xf>
    <xf numFmtId="0" fontId="37" fillId="4" borderId="12" xfId="0" applyFont="1" applyFill="1" applyBorder="1" applyAlignment="1">
      <alignment horizontal="right" vertical="center" indent="3"/>
    </xf>
    <xf numFmtId="0" fontId="37" fillId="9" borderId="7" xfId="0" applyFont="1" applyFill="1" applyBorder="1" applyAlignment="1">
      <alignment horizontal="center"/>
    </xf>
    <xf numFmtId="0" fontId="37" fillId="9" borderId="8" xfId="0" applyFont="1" applyFill="1" applyBorder="1" applyAlignment="1">
      <alignment horizontal="center"/>
    </xf>
    <xf numFmtId="0" fontId="37" fillId="9" borderId="9" xfId="0" applyFont="1" applyFill="1" applyBorder="1" applyAlignment="1">
      <alignment horizontal="center"/>
    </xf>
    <xf numFmtId="0" fontId="37" fillId="4" borderId="14" xfId="0" applyFont="1" applyFill="1" applyBorder="1" applyAlignment="1">
      <alignment horizontal="left" vertical="center"/>
    </xf>
    <xf numFmtId="0" fontId="37" fillId="4" borderId="0" xfId="0" applyFont="1" applyFill="1" applyAlignment="1">
      <alignment horizontal="left" vertical="center"/>
    </xf>
    <xf numFmtId="3" fontId="24" fillId="0" borderId="14" xfId="0" applyNumberFormat="1" applyFont="1" applyBorder="1" applyAlignment="1">
      <alignment horizontal="left" vertical="center"/>
    </xf>
    <xf numFmtId="10" fontId="24" fillId="0" borderId="0" xfId="0" applyNumberFormat="1" applyFont="1" applyAlignment="1">
      <alignment horizontal="left" vertical="center"/>
    </xf>
    <xf numFmtId="3" fontId="9" fillId="5" borderId="29" xfId="8" applyNumberFormat="1" applyFont="1" applyFill="1" applyBorder="1" applyAlignment="1">
      <alignment horizontal="center" vertical="center"/>
    </xf>
    <xf numFmtId="3" fontId="9" fillId="5" borderId="1" xfId="8" applyNumberFormat="1" applyFont="1" applyFill="1" applyBorder="1" applyAlignment="1">
      <alignment horizontal="center" vertical="center"/>
    </xf>
    <xf numFmtId="3" fontId="9" fillId="5" borderId="15" xfId="8" applyNumberFormat="1" applyFont="1" applyFill="1" applyBorder="1" applyAlignment="1">
      <alignment horizontal="center" vertical="center"/>
    </xf>
    <xf numFmtId="0" fontId="24" fillId="0" borderId="14" xfId="0" applyFont="1" applyBorder="1" applyAlignment="1">
      <alignment horizontal="left" vertical="center"/>
    </xf>
    <xf numFmtId="168" fontId="24" fillId="3" borderId="29" xfId="0" applyNumberFormat="1" applyFont="1" applyFill="1" applyBorder="1" applyAlignment="1">
      <alignment horizontal="center" vertical="center"/>
    </xf>
    <xf numFmtId="168" fontId="24" fillId="3" borderId="1" xfId="0" applyNumberFormat="1" applyFont="1" applyFill="1" applyBorder="1" applyAlignment="1">
      <alignment horizontal="center" vertical="center"/>
    </xf>
    <xf numFmtId="168" fontId="24" fillId="3" borderId="15" xfId="0" applyNumberFormat="1" applyFont="1" applyFill="1" applyBorder="1" applyAlignment="1">
      <alignment horizontal="center" vertical="center"/>
    </xf>
    <xf numFmtId="3" fontId="16" fillId="5" borderId="30" xfId="8" applyNumberFormat="1" applyFont="1" applyFill="1" applyBorder="1" applyAlignment="1">
      <alignment horizontal="center" vertical="center"/>
    </xf>
    <xf numFmtId="3" fontId="16" fillId="5" borderId="17" xfId="8" applyNumberFormat="1" applyFont="1" applyFill="1" applyBorder="1" applyAlignment="1">
      <alignment horizontal="center" vertical="center"/>
    </xf>
    <xf numFmtId="3" fontId="16" fillId="5" borderId="18" xfId="8" applyNumberFormat="1" applyFont="1" applyFill="1" applyBorder="1" applyAlignment="1">
      <alignment horizontal="center" vertical="center"/>
    </xf>
    <xf numFmtId="0" fontId="44" fillId="0" borderId="0" xfId="4" applyFont="1" applyAlignment="1">
      <alignment horizontal="center" vertical="center" wrapText="1"/>
    </xf>
    <xf numFmtId="0" fontId="56" fillId="0" borderId="0" xfId="0" applyFont="1" applyAlignment="1">
      <alignment horizontal="center" vertical="center"/>
    </xf>
    <xf numFmtId="0" fontId="54" fillId="0" borderId="0" xfId="0" applyFont="1" applyAlignment="1">
      <alignment horizontal="center" vertical="center"/>
    </xf>
    <xf numFmtId="0" fontId="44" fillId="0" borderId="0" xfId="4" applyFont="1" applyAlignment="1">
      <alignment horizontal="left" vertical="center"/>
    </xf>
    <xf numFmtId="0" fontId="38" fillId="0" borderId="0" xfId="0" applyFont="1" applyAlignment="1">
      <alignment horizontal="center" vertical="center"/>
    </xf>
    <xf numFmtId="0" fontId="24" fillId="0" borderId="0" xfId="0" applyFont="1" applyAlignment="1">
      <alignment horizontal="center" vertical="center"/>
    </xf>
    <xf numFmtId="10" fontId="54" fillId="0" borderId="0" xfId="0" applyNumberFormat="1" applyFont="1" applyAlignment="1">
      <alignment horizontal="center" vertical="center"/>
    </xf>
    <xf numFmtId="3" fontId="54" fillId="0" borderId="0" xfId="0" applyNumberFormat="1" applyFont="1" applyAlignment="1">
      <alignment horizontal="center" vertical="center"/>
    </xf>
    <xf numFmtId="0" fontId="24" fillId="3" borderId="0" xfId="0" applyFont="1" applyFill="1" applyAlignment="1">
      <alignment horizontal="center"/>
    </xf>
    <xf numFmtId="0" fontId="24" fillId="0" borderId="0" xfId="0" applyFont="1" applyAlignment="1">
      <alignment horizontal="center"/>
    </xf>
    <xf numFmtId="0" fontId="52" fillId="3" borderId="0" xfId="0" applyFont="1" applyFill="1"/>
    <xf numFmtId="0" fontId="54" fillId="0" borderId="0" xfId="0" applyFont="1" applyAlignment="1">
      <alignment vertical="top"/>
    </xf>
    <xf numFmtId="0" fontId="24" fillId="4" borderId="11" xfId="0" applyFont="1" applyFill="1" applyBorder="1" applyAlignment="1">
      <alignment horizontal="right" vertical="center"/>
    </xf>
    <xf numFmtId="0" fontId="37" fillId="4" borderId="12" xfId="0" applyFont="1" applyFill="1" applyBorder="1" applyAlignment="1">
      <alignment horizontal="right" vertical="center" indent="2"/>
    </xf>
    <xf numFmtId="0" fontId="24" fillId="4" borderId="14" xfId="0" applyFont="1" applyFill="1" applyBorder="1" applyAlignment="1">
      <alignment horizontal="right" vertical="center"/>
    </xf>
    <xf numFmtId="0" fontId="24" fillId="4" borderId="0" xfId="0" applyFont="1" applyFill="1" applyAlignment="1">
      <alignment horizontal="right" vertical="center" indent="2"/>
    </xf>
    <xf numFmtId="3" fontId="24" fillId="3" borderId="27" xfId="0" applyNumberFormat="1" applyFont="1" applyFill="1" applyBorder="1" applyAlignment="1">
      <alignment horizontal="center" vertical="center"/>
    </xf>
    <xf numFmtId="3" fontId="24" fillId="3" borderId="4" xfId="0" applyNumberFormat="1" applyFont="1" applyFill="1" applyBorder="1" applyAlignment="1">
      <alignment horizontal="center" vertical="center"/>
    </xf>
    <xf numFmtId="3" fontId="24" fillId="3" borderId="28" xfId="0" applyNumberFormat="1" applyFont="1" applyFill="1" applyBorder="1" applyAlignment="1">
      <alignment horizontal="center" vertical="center"/>
    </xf>
    <xf numFmtId="3" fontId="24" fillId="3" borderId="29" xfId="0" applyNumberFormat="1" applyFont="1" applyFill="1" applyBorder="1" applyAlignment="1">
      <alignment horizontal="center" vertical="center"/>
    </xf>
    <xf numFmtId="3" fontId="24" fillId="3" borderId="1" xfId="0" applyNumberFormat="1" applyFont="1" applyFill="1" applyBorder="1" applyAlignment="1">
      <alignment horizontal="center" vertical="center"/>
    </xf>
    <xf numFmtId="3" fontId="24" fillId="3" borderId="15" xfId="0" applyNumberFormat="1" applyFont="1" applyFill="1" applyBorder="1" applyAlignment="1">
      <alignment horizontal="center" vertical="center"/>
    </xf>
    <xf numFmtId="0" fontId="37" fillId="4" borderId="0" xfId="0" applyFont="1" applyFill="1" applyAlignment="1">
      <alignment horizontal="right" vertical="center" indent="2"/>
    </xf>
    <xf numFmtId="3" fontId="24" fillId="3" borderId="14" xfId="0" applyNumberFormat="1" applyFont="1" applyFill="1" applyBorder="1" applyAlignment="1">
      <alignment horizontal="center" vertical="center"/>
    </xf>
    <xf numFmtId="3" fontId="24" fillId="3" borderId="0" xfId="0" applyNumberFormat="1" applyFont="1" applyFill="1" applyAlignment="1">
      <alignment horizontal="center" vertical="center"/>
    </xf>
    <xf numFmtId="3" fontId="24" fillId="3" borderId="33" xfId="0" applyNumberFormat="1" applyFont="1" applyFill="1" applyBorder="1" applyAlignment="1">
      <alignment horizontal="center" vertical="center"/>
    </xf>
    <xf numFmtId="0" fontId="54" fillId="4" borderId="14" xfId="0" applyFont="1" applyFill="1" applyBorder="1"/>
    <xf numFmtId="0" fontId="52" fillId="0" borderId="0" xfId="0" applyFont="1" applyAlignment="1">
      <alignment horizontal="left" vertical="top"/>
    </xf>
    <xf numFmtId="0" fontId="24" fillId="0" borderId="0" xfId="0" applyFont="1" applyAlignment="1">
      <alignment horizontal="left" vertical="top"/>
    </xf>
    <xf numFmtId="0" fontId="37" fillId="4" borderId="11" xfId="0" applyFont="1" applyFill="1" applyBorder="1" applyAlignment="1">
      <alignment horizontal="right" vertical="center" indent="2"/>
    </xf>
    <xf numFmtId="0" fontId="24" fillId="4" borderId="14" xfId="0" applyFont="1" applyFill="1" applyBorder="1" applyAlignment="1">
      <alignment horizontal="right" vertical="center" indent="2"/>
    </xf>
    <xf numFmtId="3" fontId="24" fillId="3" borderId="3" xfId="0" applyNumberFormat="1" applyFont="1" applyFill="1" applyBorder="1" applyAlignment="1">
      <alignment horizontal="center" vertical="center"/>
    </xf>
    <xf numFmtId="3" fontId="24" fillId="3" borderId="20" xfId="0" applyNumberFormat="1" applyFont="1" applyFill="1" applyBorder="1" applyAlignment="1">
      <alignment horizontal="center" vertical="center"/>
    </xf>
    <xf numFmtId="0" fontId="37" fillId="4" borderId="16" xfId="0" applyFont="1" applyFill="1" applyBorder="1" applyAlignment="1">
      <alignment horizontal="right" vertical="center" indent="2"/>
    </xf>
    <xf numFmtId="3" fontId="16" fillId="5" borderId="36" xfId="8" applyNumberFormat="1" applyFont="1" applyFill="1" applyBorder="1" applyAlignment="1">
      <alignment horizontal="center" vertical="center"/>
    </xf>
    <xf numFmtId="3" fontId="16" fillId="5" borderId="37" xfId="8" applyNumberFormat="1" applyFont="1" applyFill="1" applyBorder="1" applyAlignment="1">
      <alignment horizontal="center" vertical="center"/>
    </xf>
    <xf numFmtId="0" fontId="54" fillId="0" borderId="0" xfId="0" applyFont="1" applyAlignment="1">
      <alignment wrapText="1"/>
    </xf>
    <xf numFmtId="0" fontId="37" fillId="9" borderId="11" xfId="0" applyFont="1" applyFill="1" applyBorder="1" applyAlignment="1">
      <alignment horizontal="center"/>
    </xf>
    <xf numFmtId="0" fontId="37" fillId="9" borderId="12" xfId="0" applyFont="1" applyFill="1" applyBorder="1" applyAlignment="1">
      <alignment horizontal="center"/>
    </xf>
    <xf numFmtId="0" fontId="37" fillId="9" borderId="13" xfId="0" applyFont="1" applyFill="1" applyBorder="1" applyAlignment="1">
      <alignment horizontal="center"/>
    </xf>
    <xf numFmtId="3" fontId="24" fillId="3" borderId="29" xfId="0" applyNumberFormat="1" applyFont="1" applyFill="1" applyBorder="1" applyAlignment="1">
      <alignment horizontal="center"/>
    </xf>
    <xf numFmtId="3" fontId="24" fillId="3" borderId="1" xfId="0" applyNumberFormat="1" applyFont="1" applyFill="1" applyBorder="1" applyAlignment="1">
      <alignment horizontal="center"/>
    </xf>
    <xf numFmtId="3" fontId="24" fillId="3" borderId="15" xfId="0" applyNumberFormat="1" applyFont="1" applyFill="1" applyBorder="1" applyAlignment="1">
      <alignment horizontal="center"/>
    </xf>
    <xf numFmtId="3" fontId="24" fillId="3" borderId="3" xfId="0" applyNumberFormat="1" applyFont="1" applyFill="1" applyBorder="1" applyAlignment="1">
      <alignment horizontal="center"/>
    </xf>
    <xf numFmtId="0" fontId="24" fillId="9" borderId="11" xfId="7" applyFont="1" applyFill="1" applyBorder="1" applyAlignment="1">
      <alignment horizontal="left" vertical="top"/>
    </xf>
    <xf numFmtId="0" fontId="37" fillId="9" borderId="12" xfId="7" applyFont="1" applyFill="1" applyBorder="1" applyAlignment="1">
      <alignment horizontal="center" vertical="center"/>
    </xf>
    <xf numFmtId="0" fontId="37" fillId="9" borderId="13" xfId="7" applyFont="1" applyFill="1" applyBorder="1" applyAlignment="1">
      <alignment horizontal="center" vertical="center"/>
    </xf>
    <xf numFmtId="0" fontId="24" fillId="0" borderId="11" xfId="0" applyFont="1" applyBorder="1" applyAlignment="1">
      <alignment vertical="center" wrapText="1"/>
    </xf>
    <xf numFmtId="3" fontId="24" fillId="0" borderId="31" xfId="0" applyNumberFormat="1" applyFont="1" applyBorder="1" applyAlignment="1">
      <alignment horizontal="center" vertical="center" wrapText="1"/>
    </xf>
    <xf numFmtId="3" fontId="24" fillId="0" borderId="32" xfId="0" applyNumberFormat="1" applyFont="1" applyBorder="1" applyAlignment="1">
      <alignment horizontal="center" vertical="center" wrapText="1"/>
    </xf>
    <xf numFmtId="0" fontId="24" fillId="0" borderId="14" xfId="0" applyFont="1" applyBorder="1" applyAlignment="1">
      <alignment vertical="center" wrapText="1"/>
    </xf>
    <xf numFmtId="3" fontId="24" fillId="0" borderId="1"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0" fontId="24" fillId="0" borderId="14" xfId="0" applyFont="1" applyBorder="1" applyAlignment="1">
      <alignment horizontal="left" vertical="center" wrapText="1"/>
    </xf>
    <xf numFmtId="0" fontId="37" fillId="0" borderId="16" xfId="0" applyFont="1" applyBorder="1" applyAlignment="1">
      <alignment vertical="center" wrapText="1"/>
    </xf>
    <xf numFmtId="3" fontId="37" fillId="0" borderId="17" xfId="0" applyNumberFormat="1" applyFont="1" applyBorder="1" applyAlignment="1">
      <alignment horizontal="center" vertical="center" wrapText="1"/>
    </xf>
    <xf numFmtId="3" fontId="37" fillId="0" borderId="18" xfId="0" applyNumberFormat="1" applyFont="1" applyBorder="1" applyAlignment="1">
      <alignment horizontal="center" vertical="center" wrapText="1"/>
    </xf>
    <xf numFmtId="0" fontId="37" fillId="9" borderId="11" xfId="7" applyFont="1" applyFill="1" applyBorder="1" applyAlignment="1">
      <alignment horizontal="left" vertical="center"/>
    </xf>
    <xf numFmtId="0" fontId="24" fillId="9" borderId="12" xfId="7" applyFont="1" applyFill="1" applyBorder="1" applyAlignment="1">
      <alignment horizontal="center" vertical="center"/>
    </xf>
    <xf numFmtId="0" fontId="24" fillId="9" borderId="13" xfId="7" applyFont="1" applyFill="1" applyBorder="1" applyAlignment="1">
      <alignment horizontal="center" vertical="center"/>
    </xf>
    <xf numFmtId="0" fontId="24" fillId="0" borderId="11" xfId="7" applyFont="1" applyBorder="1" applyAlignment="1">
      <alignment horizontal="left" vertical="center"/>
    </xf>
    <xf numFmtId="3" fontId="24" fillId="0" borderId="31" xfId="7" applyNumberFormat="1" applyFont="1" applyBorder="1" applyAlignment="1">
      <alignment horizontal="center" vertical="center"/>
    </xf>
    <xf numFmtId="3" fontId="24" fillId="0" borderId="32" xfId="7" applyNumberFormat="1" applyFont="1" applyBorder="1" applyAlignment="1">
      <alignment horizontal="center" vertical="center"/>
    </xf>
    <xf numFmtId="0" fontId="24" fillId="0" borderId="14" xfId="7" applyFont="1" applyBorder="1" applyAlignment="1">
      <alignment horizontal="left" vertical="center"/>
    </xf>
    <xf numFmtId="3" fontId="24" fillId="0" borderId="1" xfId="7" applyNumberFormat="1" applyFont="1" applyBorder="1" applyAlignment="1">
      <alignment horizontal="center" vertical="center"/>
    </xf>
    <xf numFmtId="3" fontId="24" fillId="0" borderId="15" xfId="7" applyNumberFormat="1" applyFont="1" applyBorder="1" applyAlignment="1">
      <alignment horizontal="center" vertical="center"/>
    </xf>
    <xf numFmtId="0" fontId="24" fillId="0" borderId="14" xfId="7" applyFont="1" applyBorder="1" applyAlignment="1">
      <alignment horizontal="left" vertical="center" indent="3"/>
    </xf>
    <xf numFmtId="3" fontId="24" fillId="0" borderId="19" xfId="7" applyNumberFormat="1" applyFont="1" applyBorder="1" applyAlignment="1">
      <alignment horizontal="center" vertical="center"/>
    </xf>
    <xf numFmtId="3" fontId="24" fillId="0" borderId="35" xfId="7" applyNumberFormat="1" applyFont="1" applyBorder="1" applyAlignment="1">
      <alignment horizontal="center" vertical="center"/>
    </xf>
    <xf numFmtId="0" fontId="37" fillId="0" borderId="16" xfId="7" applyFont="1" applyBorder="1" applyAlignment="1">
      <alignment horizontal="left" vertical="center"/>
    </xf>
    <xf numFmtId="3" fontId="37" fillId="0" borderId="17" xfId="7" applyNumberFormat="1" applyFont="1" applyBorder="1" applyAlignment="1">
      <alignment horizontal="center" vertical="center"/>
    </xf>
    <xf numFmtId="3" fontId="37" fillId="0" borderId="18" xfId="7" applyNumberFormat="1" applyFont="1" applyBorder="1" applyAlignment="1">
      <alignment horizontal="center" vertical="center"/>
    </xf>
    <xf numFmtId="0" fontId="37" fillId="9" borderId="14" xfId="7" applyFont="1" applyFill="1" applyBorder="1" applyAlignment="1">
      <alignment horizontal="left" vertical="center"/>
    </xf>
    <xf numFmtId="3" fontId="24" fillId="9" borderId="0" xfId="7" applyNumberFormat="1" applyFont="1" applyFill="1" applyAlignment="1">
      <alignment horizontal="center" vertical="center"/>
    </xf>
    <xf numFmtId="3" fontId="24" fillId="9" borderId="33" xfId="7" applyNumberFormat="1" applyFont="1" applyFill="1" applyBorder="1" applyAlignment="1">
      <alignment horizontal="center" vertical="center"/>
    </xf>
    <xf numFmtId="0" fontId="54" fillId="0" borderId="0" xfId="0" applyFont="1" applyAlignment="1">
      <alignment horizontal="left" indent="2"/>
    </xf>
    <xf numFmtId="0" fontId="37" fillId="9" borderId="7" xfId="7" applyFont="1" applyFill="1" applyBorder="1" applyAlignment="1">
      <alignment horizontal="left" vertical="center"/>
    </xf>
    <xf numFmtId="0" fontId="24" fillId="9" borderId="8" xfId="7" applyFont="1" applyFill="1" applyBorder="1" applyAlignment="1">
      <alignment horizontal="center" vertical="center"/>
    </xf>
    <xf numFmtId="0" fontId="24" fillId="9" borderId="9" xfId="7" applyFont="1" applyFill="1" applyBorder="1" applyAlignment="1">
      <alignment horizontal="center" vertical="center"/>
    </xf>
    <xf numFmtId="1" fontId="24" fillId="0" borderId="31" xfId="7" applyNumberFormat="1" applyFont="1" applyBorder="1" applyAlignment="1">
      <alignment horizontal="center" vertical="center"/>
    </xf>
    <xf numFmtId="1" fontId="24" fillId="0" borderId="32" xfId="7" applyNumberFormat="1" applyFont="1" applyBorder="1" applyAlignment="1">
      <alignment horizontal="center" vertical="center"/>
    </xf>
    <xf numFmtId="0" fontId="24" fillId="0" borderId="14" xfId="7" applyFont="1" applyBorder="1" applyAlignment="1">
      <alignment horizontal="left" vertical="center" wrapText="1"/>
    </xf>
    <xf numFmtId="1" fontId="24" fillId="0" borderId="1" xfId="7" applyNumberFormat="1" applyFont="1" applyBorder="1" applyAlignment="1">
      <alignment horizontal="center" vertical="center"/>
    </xf>
    <xf numFmtId="3" fontId="24" fillId="0" borderId="15" xfId="0" applyNumberFormat="1" applyFont="1" applyBorder="1" applyAlignment="1">
      <alignment horizontal="center" wrapText="1"/>
    </xf>
    <xf numFmtId="0" fontId="37" fillId="0" borderId="14" xfId="7" applyFont="1" applyBorder="1" applyAlignment="1">
      <alignment horizontal="left" vertical="center"/>
    </xf>
    <xf numFmtId="1" fontId="24" fillId="9" borderId="8" xfId="7" applyNumberFormat="1" applyFont="1" applyFill="1" applyBorder="1" applyAlignment="1">
      <alignment horizontal="center" vertical="center"/>
    </xf>
    <xf numFmtId="1" fontId="24" fillId="9" borderId="9" xfId="7" applyNumberFormat="1" applyFont="1" applyFill="1" applyBorder="1" applyAlignment="1">
      <alignment horizontal="center" vertical="center"/>
    </xf>
    <xf numFmtId="1" fontId="24" fillId="0" borderId="4" xfId="7" applyNumberFormat="1" applyFont="1" applyBorder="1" applyAlignment="1">
      <alignment horizontal="center" vertical="center"/>
    </xf>
    <xf numFmtId="1" fontId="24" fillId="0" borderId="28" xfId="7" applyNumberFormat="1" applyFont="1" applyBorder="1" applyAlignment="1">
      <alignment horizontal="center" vertical="center"/>
    </xf>
    <xf numFmtId="1" fontId="24" fillId="0" borderId="15" xfId="7" applyNumberFormat="1" applyFont="1" applyBorder="1" applyAlignment="1">
      <alignment horizontal="center" vertical="center"/>
    </xf>
    <xf numFmtId="3" fontId="24" fillId="3" borderId="14" xfId="0" applyNumberFormat="1" applyFont="1" applyFill="1" applyBorder="1" applyAlignment="1">
      <alignment horizontal="center"/>
    </xf>
    <xf numFmtId="3" fontId="24" fillId="3" borderId="0" xfId="0" applyNumberFormat="1" applyFont="1" applyFill="1" applyAlignment="1">
      <alignment horizontal="center"/>
    </xf>
    <xf numFmtId="3" fontId="24" fillId="3" borderId="33" xfId="0" applyNumberFormat="1" applyFont="1" applyFill="1" applyBorder="1" applyAlignment="1">
      <alignment horizontal="center"/>
    </xf>
    <xf numFmtId="0" fontId="52" fillId="0" borderId="0" xfId="2" applyFont="1"/>
    <xf numFmtId="0" fontId="52" fillId="3" borderId="0" xfId="2" quotePrefix="1" applyFont="1" applyFill="1"/>
    <xf numFmtId="0" fontId="15" fillId="6" borderId="0" xfId="5" applyFont="1" applyFill="1" applyAlignment="1">
      <alignment horizontal="center" vertical="center"/>
    </xf>
    <xf numFmtId="4" fontId="12" fillId="0" borderId="0" xfId="7" applyNumberFormat="1" applyFont="1" applyAlignment="1">
      <alignment vertical="center"/>
    </xf>
    <xf numFmtId="3" fontId="16" fillId="3" borderId="36" xfId="8" applyNumberFormat="1" applyFont="1" applyFill="1" applyBorder="1" applyAlignment="1">
      <alignment horizontal="center" vertical="center"/>
    </xf>
    <xf numFmtId="3" fontId="16" fillId="3" borderId="17" xfId="8" applyNumberFormat="1" applyFont="1" applyFill="1" applyBorder="1" applyAlignment="1">
      <alignment horizontal="center" vertical="center"/>
    </xf>
    <xf numFmtId="3" fontId="16" fillId="3" borderId="18" xfId="8" applyNumberFormat="1" applyFont="1" applyFill="1" applyBorder="1" applyAlignment="1">
      <alignment horizontal="center" vertical="center"/>
    </xf>
    <xf numFmtId="3" fontId="16" fillId="3" borderId="30" xfId="8" applyNumberFormat="1" applyFont="1" applyFill="1" applyBorder="1" applyAlignment="1">
      <alignment horizontal="center" vertical="center"/>
    </xf>
    <xf numFmtId="9" fontId="24" fillId="5" borderId="29" xfId="0" applyNumberFormat="1" applyFont="1" applyFill="1" applyBorder="1" applyAlignment="1">
      <alignment horizontal="center" vertical="center"/>
    </xf>
    <xf numFmtId="9" fontId="24" fillId="5" borderId="1" xfId="0" applyNumberFormat="1" applyFont="1" applyFill="1" applyBorder="1" applyAlignment="1">
      <alignment horizontal="center" vertical="center"/>
    </xf>
    <xf numFmtId="9" fontId="24" fillId="5" borderId="15" xfId="0" applyNumberFormat="1" applyFont="1" applyFill="1" applyBorder="1" applyAlignment="1">
      <alignment horizontal="center" vertical="center"/>
    </xf>
    <xf numFmtId="9" fontId="24" fillId="5" borderId="3" xfId="0" applyNumberFormat="1" applyFont="1" applyFill="1" applyBorder="1" applyAlignment="1">
      <alignment horizontal="center" vertical="center"/>
    </xf>
    <xf numFmtId="9" fontId="24" fillId="5" borderId="20" xfId="0" applyNumberFormat="1" applyFont="1" applyFill="1" applyBorder="1" applyAlignment="1">
      <alignment horizontal="center" vertical="center"/>
    </xf>
    <xf numFmtId="9" fontId="24" fillId="5" borderId="29" xfId="1" applyFont="1" applyFill="1" applyBorder="1" applyAlignment="1">
      <alignment horizontal="center" vertical="center"/>
    </xf>
    <xf numFmtId="9" fontId="24" fillId="5" borderId="1" xfId="1" applyFont="1" applyFill="1" applyBorder="1" applyAlignment="1">
      <alignment horizontal="center" vertical="center"/>
    </xf>
    <xf numFmtId="9" fontId="24" fillId="5" borderId="15" xfId="1" applyFont="1" applyFill="1" applyBorder="1" applyAlignment="1">
      <alignment horizontal="center" vertical="center"/>
    </xf>
    <xf numFmtId="9" fontId="24" fillId="5" borderId="3" xfId="1" applyFont="1" applyFill="1" applyBorder="1" applyAlignment="1">
      <alignment horizontal="center" vertical="center"/>
    </xf>
    <xf numFmtId="0" fontId="57" fillId="0" borderId="22" xfId="2" applyFont="1" applyBorder="1" applyAlignment="1">
      <alignment horizontal="center" vertical="center"/>
    </xf>
    <xf numFmtId="0" fontId="57" fillId="0" borderId="40" xfId="2" applyFont="1" applyBorder="1" applyAlignment="1">
      <alignment horizontal="center" vertical="center"/>
    </xf>
    <xf numFmtId="3" fontId="24" fillId="3" borderId="66" xfId="0" applyNumberFormat="1" applyFont="1" applyFill="1" applyBorder="1" applyAlignment="1">
      <alignment horizontal="center"/>
    </xf>
    <xf numFmtId="3" fontId="24" fillId="3" borderId="4" xfId="0" applyNumberFormat="1" applyFont="1" applyFill="1" applyBorder="1" applyAlignment="1">
      <alignment horizontal="center"/>
    </xf>
    <xf numFmtId="3" fontId="24" fillId="3" borderId="67" xfId="0" applyNumberFormat="1" applyFont="1" applyFill="1" applyBorder="1" applyAlignment="1">
      <alignment horizontal="center"/>
    </xf>
    <xf numFmtId="3" fontId="24" fillId="3" borderId="23" xfId="0" applyNumberFormat="1" applyFont="1" applyFill="1" applyBorder="1" applyAlignment="1">
      <alignment horizontal="center"/>
    </xf>
    <xf numFmtId="1" fontId="24" fillId="6" borderId="46" xfId="0" applyNumberFormat="1" applyFont="1" applyFill="1" applyBorder="1" applyAlignment="1" applyProtection="1">
      <alignment horizontal="center" wrapText="1"/>
      <protection locked="0"/>
    </xf>
    <xf numFmtId="1" fontId="24" fillId="6" borderId="50" xfId="0" applyNumberFormat="1" applyFont="1" applyFill="1" applyBorder="1" applyAlignment="1" applyProtection="1">
      <alignment horizontal="center" wrapText="1"/>
      <protection locked="0"/>
    </xf>
    <xf numFmtId="1" fontId="24" fillId="6" borderId="55" xfId="0" applyNumberFormat="1" applyFont="1" applyFill="1" applyBorder="1" applyAlignment="1" applyProtection="1">
      <alignment horizontal="center" wrapText="1"/>
      <protection locked="0"/>
    </xf>
    <xf numFmtId="1" fontId="24" fillId="6" borderId="56" xfId="0" applyNumberFormat="1" applyFont="1" applyFill="1" applyBorder="1" applyAlignment="1" applyProtection="1">
      <alignment horizontal="center" wrapText="1"/>
      <protection locked="0"/>
    </xf>
    <xf numFmtId="1" fontId="9" fillId="5" borderId="1" xfId="0" applyNumberFormat="1" applyFont="1" applyFill="1" applyBorder="1" applyAlignment="1">
      <alignment horizontal="center" wrapText="1"/>
    </xf>
    <xf numFmtId="1" fontId="9" fillId="5" borderId="20" xfId="0" applyNumberFormat="1" applyFont="1" applyFill="1" applyBorder="1" applyAlignment="1">
      <alignment horizontal="center" wrapText="1"/>
    </xf>
    <xf numFmtId="1" fontId="12" fillId="0" borderId="10" xfId="7" applyNumberFormat="1" applyFont="1" applyBorder="1" applyAlignment="1">
      <alignment horizontal="center" wrapText="1"/>
    </xf>
    <xf numFmtId="1" fontId="9" fillId="5" borderId="3" xfId="0" applyNumberFormat="1" applyFont="1" applyFill="1" applyBorder="1" applyAlignment="1">
      <alignment horizontal="center" wrapText="1"/>
    </xf>
    <xf numFmtId="1" fontId="9" fillId="0" borderId="0" xfId="0" applyNumberFormat="1" applyFont="1" applyAlignment="1">
      <alignment horizontal="center" wrapText="1"/>
    </xf>
    <xf numFmtId="1" fontId="12" fillId="0" borderId="0" xfId="7" applyNumberFormat="1" applyFont="1" applyAlignment="1">
      <alignment horizontal="center" wrapText="1"/>
    </xf>
    <xf numFmtId="1" fontId="9" fillId="0" borderId="4" xfId="0" applyNumberFormat="1" applyFont="1" applyBorder="1" applyAlignment="1">
      <alignment horizontal="center" wrapText="1"/>
    </xf>
    <xf numFmtId="1" fontId="9" fillId="0" borderId="39" xfId="0" applyNumberFormat="1" applyFont="1" applyBorder="1" applyAlignment="1">
      <alignment horizontal="center" wrapText="1"/>
    </xf>
    <xf numFmtId="1" fontId="9" fillId="0" borderId="40" xfId="0" applyNumberFormat="1" applyFont="1" applyBorder="1" applyAlignment="1">
      <alignment horizontal="center" wrapText="1"/>
    </xf>
    <xf numFmtId="1" fontId="24" fillId="6" borderId="6" xfId="0" applyNumberFormat="1" applyFont="1" applyFill="1" applyBorder="1" applyAlignment="1" applyProtection="1">
      <alignment horizontal="center" wrapText="1"/>
      <protection locked="0"/>
    </xf>
    <xf numFmtId="1" fontId="24" fillId="6" borderId="45" xfId="0" applyNumberFormat="1" applyFont="1" applyFill="1" applyBorder="1" applyAlignment="1" applyProtection="1">
      <alignment horizontal="center" wrapText="1"/>
      <protection locked="0"/>
    </xf>
    <xf numFmtId="1" fontId="24" fillId="6" borderId="47" xfId="0" applyNumberFormat="1" applyFont="1" applyFill="1" applyBorder="1" applyAlignment="1" applyProtection="1">
      <alignment horizontal="center" wrapText="1"/>
      <protection locked="0"/>
    </xf>
    <xf numFmtId="1" fontId="24" fillId="6" borderId="49" xfId="0" applyNumberFormat="1" applyFont="1" applyFill="1" applyBorder="1" applyAlignment="1" applyProtection="1">
      <alignment horizontal="center" wrapText="1"/>
      <protection locked="0"/>
    </xf>
    <xf numFmtId="1" fontId="24" fillId="5" borderId="49" xfId="0" applyNumberFormat="1" applyFont="1" applyFill="1" applyBorder="1" applyAlignment="1">
      <alignment horizontal="center" wrapText="1"/>
    </xf>
    <xf numFmtId="1" fontId="24" fillId="6" borderId="53" xfId="0" applyNumberFormat="1" applyFont="1" applyFill="1" applyBorder="1" applyAlignment="1" applyProtection="1">
      <alignment horizontal="center" wrapText="1"/>
      <protection locked="0"/>
    </xf>
    <xf numFmtId="1" fontId="24" fillId="6" borderId="54" xfId="0" applyNumberFormat="1" applyFont="1" applyFill="1" applyBorder="1" applyAlignment="1" applyProtection="1">
      <alignment horizontal="center" wrapText="1"/>
      <protection locked="0"/>
    </xf>
    <xf numFmtId="1" fontId="24" fillId="6" borderId="0" xfId="0" applyNumberFormat="1" applyFont="1" applyFill="1" applyAlignment="1" applyProtection="1">
      <alignment horizontal="center" wrapText="1"/>
      <protection locked="0"/>
    </xf>
    <xf numFmtId="1" fontId="42" fillId="0" borderId="0" xfId="15" quotePrefix="1" applyNumberFormat="1" applyFont="1" applyFill="1" applyBorder="1" applyAlignment="1">
      <alignment horizontal="center" wrapText="1"/>
    </xf>
    <xf numFmtId="1" fontId="40" fillId="0" borderId="10" xfId="12" quotePrefix="1" applyNumberFormat="1" applyFont="1" applyFill="1" applyBorder="1" applyAlignment="1">
      <alignment horizontal="center" wrapText="1"/>
    </xf>
    <xf numFmtId="1" fontId="9" fillId="0" borderId="1" xfId="0" applyNumberFormat="1" applyFont="1" applyBorder="1" applyAlignment="1">
      <alignment horizontal="center" wrapText="1"/>
    </xf>
    <xf numFmtId="1" fontId="9" fillId="0" borderId="20" xfId="0" applyNumberFormat="1" applyFont="1" applyBorder="1" applyAlignment="1">
      <alignment horizontal="center" wrapText="1"/>
    </xf>
    <xf numFmtId="1" fontId="9" fillId="0" borderId="3" xfId="0" applyNumberFormat="1" applyFont="1" applyBorder="1" applyAlignment="1">
      <alignment horizontal="center" wrapText="1"/>
    </xf>
    <xf numFmtId="1" fontId="17" fillId="0" borderId="10" xfId="13" quotePrefix="1" applyNumberFormat="1" applyFont="1" applyFill="1" applyBorder="1" applyAlignment="1">
      <alignment horizontal="center" wrapText="1"/>
    </xf>
    <xf numFmtId="1" fontId="17" fillId="0" borderId="10" xfId="14" quotePrefix="1" applyNumberFormat="1" applyFont="1" applyFill="1" applyBorder="1" applyAlignment="1">
      <alignment horizontal="center" wrapText="1"/>
    </xf>
    <xf numFmtId="1" fontId="17" fillId="0" borderId="0" xfId="14" quotePrefix="1" applyNumberFormat="1" applyFont="1" applyFill="1" applyBorder="1" applyAlignment="1">
      <alignment horizontal="center" wrapText="1"/>
    </xf>
    <xf numFmtId="1" fontId="9" fillId="0" borderId="10" xfId="0" applyNumberFormat="1" applyFont="1" applyBorder="1" applyAlignment="1">
      <alignment horizontal="center" wrapText="1"/>
    </xf>
    <xf numFmtId="1" fontId="24" fillId="6" borderId="51" xfId="0" applyNumberFormat="1" applyFont="1" applyFill="1" applyBorder="1" applyAlignment="1" applyProtection="1">
      <alignment horizontal="center" wrapText="1"/>
      <protection locked="0"/>
    </xf>
    <xf numFmtId="1" fontId="24" fillId="6" borderId="58" xfId="0" applyNumberFormat="1" applyFont="1" applyFill="1" applyBorder="1" applyAlignment="1" applyProtection="1">
      <alignment horizontal="center" wrapText="1"/>
      <protection locked="0"/>
    </xf>
    <xf numFmtId="1" fontId="24" fillId="6" borderId="59" xfId="0" applyNumberFormat="1" applyFont="1" applyFill="1" applyBorder="1" applyAlignment="1" applyProtection="1">
      <alignment horizontal="center" wrapText="1"/>
      <protection locked="0"/>
    </xf>
    <xf numFmtId="1" fontId="9" fillId="0" borderId="0" xfId="4" applyNumberFormat="1" applyFont="1" applyAlignment="1">
      <alignment horizontal="center" wrapText="1"/>
    </xf>
    <xf numFmtId="1" fontId="16" fillId="0" borderId="0" xfId="4" applyNumberFormat="1" applyFont="1" applyAlignment="1">
      <alignment horizontal="center" wrapText="1"/>
    </xf>
    <xf numFmtId="1" fontId="9" fillId="6" borderId="6" xfId="4" applyNumberFormat="1" applyFont="1" applyFill="1" applyBorder="1" applyAlignment="1" applyProtection="1">
      <alignment horizontal="center" wrapText="1"/>
      <protection locked="0"/>
    </xf>
    <xf numFmtId="1" fontId="9" fillId="5" borderId="6" xfId="4" applyNumberFormat="1" applyFont="1" applyFill="1" applyBorder="1" applyAlignment="1" applyProtection="1">
      <alignment horizontal="center" wrapText="1"/>
      <protection locked="0"/>
    </xf>
    <xf numFmtId="0" fontId="38" fillId="0" borderId="0" xfId="0" applyFont="1" applyAlignment="1">
      <alignment horizontal="left" wrapText="1"/>
    </xf>
    <xf numFmtId="1" fontId="37" fillId="3" borderId="63" xfId="0" applyNumberFormat="1" applyFont="1" applyFill="1" applyBorder="1" applyAlignment="1">
      <alignment horizontal="center"/>
    </xf>
    <xf numFmtId="1" fontId="37" fillId="3" borderId="31" xfId="0" applyNumberFormat="1" applyFont="1" applyFill="1" applyBorder="1" applyAlignment="1">
      <alignment horizontal="center"/>
    </xf>
    <xf numFmtId="1" fontId="37" fillId="3" borderId="32" xfId="0" applyNumberFormat="1" applyFont="1" applyFill="1" applyBorder="1" applyAlignment="1">
      <alignment horizontal="center"/>
    </xf>
    <xf numFmtId="1" fontId="37" fillId="3" borderId="64" xfId="0" applyNumberFormat="1" applyFont="1" applyFill="1" applyBorder="1" applyAlignment="1">
      <alignment horizontal="center"/>
    </xf>
    <xf numFmtId="0" fontId="16" fillId="0" borderId="1" xfId="4" applyFont="1" applyBorder="1"/>
    <xf numFmtId="0" fontId="58" fillId="4" borderId="14" xfId="0" applyFont="1" applyFill="1" applyBorder="1"/>
    <xf numFmtId="0" fontId="9" fillId="4" borderId="0" xfId="0" applyFont="1" applyFill="1" applyAlignment="1">
      <alignment horizontal="right" vertical="center" indent="2"/>
    </xf>
    <xf numFmtId="3" fontId="9" fillId="3" borderId="34" xfId="8" applyNumberFormat="1" applyFont="1" applyFill="1" applyBorder="1" applyAlignment="1">
      <alignment horizontal="center" vertical="center"/>
    </xf>
    <xf numFmtId="3" fontId="9" fillId="3" borderId="19" xfId="8" applyNumberFormat="1" applyFont="1" applyFill="1" applyBorder="1" applyAlignment="1">
      <alignment horizontal="center" vertical="center"/>
    </xf>
    <xf numFmtId="3" fontId="9" fillId="5" borderId="35" xfId="8" applyNumberFormat="1" applyFont="1" applyFill="1" applyBorder="1" applyAlignment="1">
      <alignment horizontal="center" vertical="center"/>
    </xf>
    <xf numFmtId="0" fontId="58" fillId="4" borderId="16" xfId="0" applyFont="1" applyFill="1" applyBorder="1"/>
    <xf numFmtId="0" fontId="16" fillId="4" borderId="26" xfId="0" applyFont="1" applyFill="1" applyBorder="1" applyAlignment="1">
      <alignment horizontal="right" vertical="center" indent="2"/>
    </xf>
    <xf numFmtId="0" fontId="44" fillId="0" borderId="0" xfId="0" applyFont="1"/>
    <xf numFmtId="0" fontId="58" fillId="0" borderId="0" xfId="0" applyFont="1"/>
    <xf numFmtId="0" fontId="9" fillId="0" borderId="0" xfId="0" applyFont="1"/>
    <xf numFmtId="0" fontId="11" fillId="4" borderId="16" xfId="9" applyFont="1" applyFill="1" applyBorder="1" applyAlignment="1">
      <alignment horizontal="left" wrapText="1" indent="1"/>
    </xf>
    <xf numFmtId="0" fontId="37" fillId="9" borderId="65" xfId="0" applyFont="1" applyFill="1" applyBorder="1" applyAlignment="1">
      <alignment horizontal="left" wrapText="1"/>
    </xf>
    <xf numFmtId="0" fontId="37" fillId="9" borderId="61" xfId="0" applyFont="1" applyFill="1" applyBorder="1" applyAlignment="1">
      <alignment horizontal="left" vertical="center" indent="2"/>
    </xf>
    <xf numFmtId="0" fontId="37" fillId="9" borderId="62" xfId="0" applyFont="1" applyFill="1" applyBorder="1" applyAlignment="1">
      <alignment horizontal="left" vertical="center"/>
    </xf>
    <xf numFmtId="0" fontId="24" fillId="3" borderId="0" xfId="0" applyFont="1" applyFill="1" applyAlignment="1">
      <alignment wrapText="1"/>
    </xf>
    <xf numFmtId="0" fontId="9" fillId="3" borderId="0" xfId="0" applyFont="1" applyFill="1" applyAlignment="1">
      <alignment wrapText="1"/>
    </xf>
    <xf numFmtId="0" fontId="24" fillId="3" borderId="0" xfId="0" applyFont="1" applyFill="1"/>
    <xf numFmtId="0" fontId="52" fillId="3" borderId="0" xfId="2" applyFont="1" applyFill="1" applyAlignment="1"/>
    <xf numFmtId="0" fontId="24" fillId="0" borderId="0" xfId="0" applyFont="1"/>
    <xf numFmtId="0" fontId="24" fillId="0" borderId="0" xfId="0" applyFont="1" applyAlignment="1">
      <alignment wrapText="1"/>
    </xf>
    <xf numFmtId="0" fontId="24" fillId="0" borderId="5" xfId="0" applyFont="1" applyBorder="1" applyAlignment="1">
      <alignment wrapText="1"/>
    </xf>
    <xf numFmtId="0" fontId="24" fillId="3" borderId="0" xfId="0" applyFont="1" applyFill="1" applyAlignment="1">
      <alignment vertical="center" wrapText="1"/>
    </xf>
    <xf numFmtId="0" fontId="53" fillId="3" borderId="0" xfId="2" quotePrefix="1" applyFont="1" applyFill="1" applyAlignment="1"/>
    <xf numFmtId="0" fontId="49" fillId="0" borderId="0" xfId="2" applyFont="1" applyAlignment="1"/>
    <xf numFmtId="0" fontId="48" fillId="2" borderId="0" xfId="0" applyFont="1" applyFill="1"/>
    <xf numFmtId="0" fontId="5" fillId="3" borderId="0" xfId="0" applyFont="1" applyFill="1"/>
    <xf numFmtId="3" fontId="9" fillId="5" borderId="1" xfId="3" applyNumberFormat="1" applyFont="1" applyFill="1" applyBorder="1" applyAlignment="1">
      <alignment vertical="center"/>
    </xf>
    <xf numFmtId="0" fontId="24" fillId="4" borderId="1" xfId="0" applyFont="1" applyFill="1" applyBorder="1"/>
    <xf numFmtId="0" fontId="24" fillId="0" borderId="4" xfId="0" applyFont="1" applyBorder="1"/>
    <xf numFmtId="0" fontId="50" fillId="0" borderId="0" xfId="0" applyFont="1"/>
    <xf numFmtId="0" fontId="37" fillId="4" borderId="0" xfId="0" applyFont="1" applyFill="1"/>
    <xf numFmtId="0" fontId="51" fillId="4" borderId="0" xfId="0" applyFont="1" applyFill="1"/>
    <xf numFmtId="0" fontId="52" fillId="0" borderId="0" xfId="0" applyFont="1"/>
    <xf numFmtId="0" fontId="19" fillId="4" borderId="7" xfId="7" applyFont="1" applyFill="1" applyBorder="1" applyAlignment="1">
      <alignment horizontal="center" vertical="center" wrapText="1"/>
    </xf>
    <xf numFmtId="0" fontId="19" fillId="4" borderId="8" xfId="7" applyFont="1" applyFill="1" applyBorder="1" applyAlignment="1">
      <alignment horizontal="center" vertical="center" wrapText="1"/>
    </xf>
    <xf numFmtId="0" fontId="19" fillId="4" borderId="9" xfId="7" applyFont="1" applyFill="1" applyBorder="1" applyAlignment="1">
      <alignment horizontal="center" vertical="center" wrapText="1"/>
    </xf>
    <xf numFmtId="0" fontId="47" fillId="0" borderId="20" xfId="4" applyFont="1" applyBorder="1"/>
    <xf numFmtId="0" fontId="47" fillId="0" borderId="2" xfId="4" applyFont="1" applyBorder="1"/>
    <xf numFmtId="0" fontId="47" fillId="0" borderId="3" xfId="4" applyFont="1" applyBorder="1"/>
    <xf numFmtId="0" fontId="11" fillId="0" borderId="20" xfId="9" applyFont="1" applyBorder="1" applyAlignment="1">
      <alignment horizontal="center" vertical="center" wrapText="1"/>
    </xf>
    <xf numFmtId="0" fontId="11" fillId="0" borderId="2" xfId="9" applyFont="1" applyBorder="1" applyAlignment="1">
      <alignment horizontal="center" vertical="center" wrapText="1"/>
    </xf>
    <xf numFmtId="0" fontId="11" fillId="0" borderId="3" xfId="9" applyFont="1" applyBorder="1" applyAlignment="1">
      <alignment horizontal="center" vertical="center" wrapText="1"/>
    </xf>
    <xf numFmtId="0" fontId="15" fillId="6" borderId="0" xfId="4" applyFont="1" applyFill="1" applyAlignment="1">
      <alignment horizontal="center" vertical="center"/>
    </xf>
    <xf numFmtId="0" fontId="11" fillId="0" borderId="0" xfId="9" applyFont="1" applyAlignment="1">
      <alignment horizontal="center" wrapText="1"/>
    </xf>
    <xf numFmtId="0" fontId="38" fillId="0" borderId="12" xfId="0" applyFont="1" applyBorder="1" applyAlignment="1">
      <alignment horizontal="left" wrapText="1"/>
    </xf>
    <xf numFmtId="0" fontId="38" fillId="0" borderId="0" xfId="0" applyFont="1" applyAlignment="1">
      <alignment horizontal="left" wrapText="1"/>
    </xf>
    <xf numFmtId="0" fontId="24" fillId="4" borderId="14" xfId="0" applyFont="1" applyFill="1" applyBorder="1" applyAlignment="1">
      <alignment horizontal="right" vertical="center" indent="3"/>
    </xf>
    <xf numFmtId="0" fontId="24" fillId="4" borderId="0" xfId="0" applyFont="1" applyFill="1" applyAlignment="1">
      <alignment horizontal="right" vertical="center" indent="3"/>
    </xf>
    <xf numFmtId="0" fontId="37" fillId="4" borderId="16" xfId="0" applyFont="1" applyFill="1" applyBorder="1" applyAlignment="1">
      <alignment horizontal="right" vertical="center" indent="3"/>
    </xf>
    <xf numFmtId="0" fontId="37" fillId="4" borderId="26" xfId="0" applyFont="1" applyFill="1" applyBorder="1" applyAlignment="1">
      <alignment horizontal="right" vertical="center" indent="3"/>
    </xf>
    <xf numFmtId="0" fontId="44" fillId="0" borderId="0" xfId="0" applyFont="1" applyAlignment="1">
      <alignment vertical="top" wrapText="1"/>
    </xf>
    <xf numFmtId="0" fontId="38" fillId="0" borderId="38" xfId="0" applyFont="1" applyBorder="1" applyAlignment="1">
      <alignment vertical="center" wrapText="1"/>
    </xf>
    <xf numFmtId="0" fontId="38" fillId="0" borderId="5" xfId="0" applyFont="1" applyBorder="1" applyAlignment="1">
      <alignment vertical="center" wrapText="1"/>
    </xf>
    <xf numFmtId="0" fontId="38" fillId="0" borderId="39" xfId="0" applyFont="1" applyBorder="1" applyAlignment="1">
      <alignment vertical="center" wrapText="1"/>
    </xf>
    <xf numFmtId="0" fontId="38" fillId="0" borderId="23" xfId="0" applyFont="1" applyBorder="1" applyAlignment="1">
      <alignment vertical="center" wrapText="1"/>
    </xf>
    <xf numFmtId="0" fontId="12" fillId="0" borderId="0" xfId="7" applyFont="1" applyAlignment="1">
      <alignment horizontal="left" vertical="center" wrapText="1"/>
    </xf>
    <xf numFmtId="0" fontId="12" fillId="0" borderId="0" xfId="7" applyFont="1" applyAlignment="1">
      <alignment vertical="center" wrapText="1"/>
    </xf>
    <xf numFmtId="0" fontId="12" fillId="0" borderId="0" xfId="7" applyFont="1" applyAlignment="1">
      <alignment wrapText="1"/>
    </xf>
    <xf numFmtId="0" fontId="45" fillId="0" borderId="20" xfId="7" applyFont="1" applyBorder="1"/>
    <xf numFmtId="0" fontId="45" fillId="0" borderId="2" xfId="7" applyFont="1" applyBorder="1"/>
    <xf numFmtId="0" fontId="45" fillId="0" borderId="3" xfId="7" applyFont="1" applyBorder="1"/>
  </cellXfs>
  <cellStyles count="17">
    <cellStyle name="DPMRowTab1" xfId="11" xr:uid="{BFBEAD1B-89CD-487B-9660-C4CDEDB2349E}"/>
    <cellStyle name="DPMRowTab2" xfId="12" xr:uid="{43CC36E5-5D73-4BCD-A6D9-CEE539AE4C11}"/>
    <cellStyle name="DPMRowTab3" xfId="13" xr:uid="{A7C75B11-02A7-4B64-A652-7CF7EBFC3F8D}"/>
    <cellStyle name="DPMRowTab4" xfId="14" xr:uid="{2F44B150-9540-48A6-9735-31FB2C089C4D}"/>
    <cellStyle name="DPMRowTab5" xfId="15" xr:uid="{B6CC4727-F578-4A4F-AD6D-D7AD3AAC0BF2}"/>
    <cellStyle name="DPMRowTab6" xfId="16" xr:uid="{AA2C0FE3-FDF6-4D48-BC03-CCF5D8A94644}"/>
    <cellStyle name="Hyperlinkki" xfId="2" builtinId="8"/>
    <cellStyle name="Normaali" xfId="0" builtinId="0"/>
    <cellStyle name="Normaali_A_L1_s 2" xfId="8" xr:uid="{5C018ABC-18A2-4495-BC56-D465F3A9B970}"/>
    <cellStyle name="Normaali_A_L1_s 3" xfId="6" xr:uid="{92E89D52-7FF8-4D3A-BBC1-C78939AF496E}"/>
    <cellStyle name="Normaali_A_L2b_s" xfId="3" xr:uid="{FBBB9848-18C5-4F39-9C57-A63A19E71B33}"/>
    <cellStyle name="Normal 2" xfId="7" xr:uid="{62ABF8CD-E981-4F0F-ADA4-76A9B8AD6FAF}"/>
    <cellStyle name="Normal 2 2" xfId="9" xr:uid="{F7FACA0F-6157-4C20-AE88-8CD213E4F2AA}"/>
    <cellStyle name="Normal 3" xfId="4" xr:uid="{801C7C64-FF93-425D-AA2E-682D11E196D4}"/>
    <cellStyle name="Normal_Corep_taulukot_kaikki_1_1_0" xfId="10" xr:uid="{46E2EEEB-F394-44E9-8D17-82BA5752ACD8}"/>
    <cellStyle name="Normal_M_Tables" xfId="5" xr:uid="{6600EBB1-1448-41E4-AD2E-71751E6B46BC}"/>
    <cellStyle name="Prosenttia" xfId="1" builtinId="5"/>
  </cellStyles>
  <dxfs count="14">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rgb="FFC00000"/>
      </font>
    </dxf>
    <dxf>
      <font>
        <color theme="9" tint="-0.24994659260841701"/>
      </font>
    </dxf>
  </dxfs>
  <tableStyles count="0" defaultTableStyle="TableStyleMedium2" defaultPivotStyle="PivotStyleLight16"/>
  <colors>
    <mruColors>
      <color rgb="FFFF9999"/>
      <color rgb="FFFFB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(Baseline scenario)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(charge-based)'!$B$24</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D2D2-43A0-AC4C-2A91FF7B87AD}"/>
            </c:ext>
          </c:extLst>
        </c:ser>
        <c:ser>
          <c:idx val="1"/>
          <c:order val="1"/>
          <c:tx>
            <c:strRef>
              <c:f>'Summary (charge-based)'!$B$25</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(charge-based)'!$C$25:$F$25</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D2D2-43A0-AC4C-2A91FF7B87AD}"/>
            </c:ext>
          </c:extLst>
        </c:ser>
        <c:ser>
          <c:idx val="2"/>
          <c:order val="2"/>
          <c:tx>
            <c:strRef>
              <c:f>'Summary (charge-based)'!$B$30</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'Summary (charge-based)'!$C$30:$F$30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D2D2-43A0-AC4C-2A91FF7B87AD}"/>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(Baseline scenario)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(2% requirement)'!$B$24</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(2% requirement)'!$C$22:$F$22</c:f>
              <c:strCache>
                <c:ptCount val="4"/>
                <c:pt idx="0">
                  <c:v>2025</c:v>
                </c:pt>
                <c:pt idx="1">
                  <c:v>2026 e</c:v>
                </c:pt>
                <c:pt idx="2">
                  <c:v>2027 e</c:v>
                </c:pt>
                <c:pt idx="3">
                  <c:v>2028 e</c:v>
                </c:pt>
              </c:strCache>
            </c:strRef>
          </c:cat>
          <c:val>
            <c:numRef>
              <c:f>'Summary (2% requirement)'!$C$24:$F$24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12C8-434D-9900-EB8BFEC24DF3}"/>
            </c:ext>
          </c:extLst>
        </c:ser>
        <c:ser>
          <c:idx val="1"/>
          <c:order val="1"/>
          <c:tx>
            <c:strRef>
              <c:f>'Summary (2% requirement)'!$B$25</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(2% requirement)'!$C$22:$F$22</c:f>
              <c:strCache>
                <c:ptCount val="4"/>
                <c:pt idx="0">
                  <c:v>2025</c:v>
                </c:pt>
                <c:pt idx="1">
                  <c:v>2026 e</c:v>
                </c:pt>
                <c:pt idx="2">
                  <c:v>2027 e</c:v>
                </c:pt>
                <c:pt idx="3">
                  <c:v>2028 e</c:v>
                </c:pt>
              </c:strCache>
            </c:strRef>
          </c:cat>
          <c:val>
            <c:numRef>
              <c:f>'Summary (2% requirement)'!$C$25:$F$25</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12C8-434D-9900-EB8BFEC24DF3}"/>
            </c:ext>
          </c:extLst>
        </c:ser>
        <c:ser>
          <c:idx val="2"/>
          <c:order val="2"/>
          <c:tx>
            <c:strRef>
              <c:f>'Summary (2% requirement)'!$B$28</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Surplus (deficit) trend</c:name>
            <c:spPr>
              <a:ln w="19050" cap="rnd">
                <a:solidFill>
                  <a:schemeClr val="dk1">
                    <a:tint val="75000"/>
                  </a:schemeClr>
                </a:solidFill>
              </a:ln>
              <a:effectLst/>
            </c:spPr>
            <c:trendlineType val="linear"/>
            <c:dispRSqr val="0"/>
            <c:dispEq val="0"/>
          </c:trendline>
          <c:val>
            <c:numRef>
              <c:f>'Summary (2% requirement)'!$C$28:$F$28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12C8-434D-9900-EB8BFEC24DF3}"/>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(2% requirement)'!$B$30</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(2% requirement)'!$C$22:$F$22</c:f>
              <c:strCache>
                <c:ptCount val="4"/>
                <c:pt idx="0">
                  <c:v>2025</c:v>
                </c:pt>
                <c:pt idx="1">
                  <c:v>2026 e</c:v>
                </c:pt>
                <c:pt idx="2">
                  <c:v>2027 e</c:v>
                </c:pt>
                <c:pt idx="3">
                  <c:v>2028 e</c:v>
                </c:pt>
              </c:strCache>
            </c:strRef>
          </c:cat>
          <c:val>
            <c:numRef>
              <c:f>'Summary (2% requirement)'!$C$30:$F$30</c:f>
              <c:numCache>
                <c:formatCode>0</c:formatCode>
                <c:ptCount val="4"/>
                <c:pt idx="0">
                  <c:v>0</c:v>
                </c:pt>
                <c:pt idx="1">
                  <c:v>0</c:v>
                </c:pt>
                <c:pt idx="2">
                  <c:v>0</c:v>
                </c:pt>
                <c:pt idx="3">
                  <c:v>0</c:v>
                </c:pt>
              </c:numCache>
            </c:numRef>
          </c:val>
          <c:extLst>
            <c:ext xmlns:c16="http://schemas.microsoft.com/office/drawing/2014/chart" uri="{C3380CC4-5D6E-409C-BE32-E72D297353CC}">
              <c16:uniqueId val="{00000000-34F6-4D3D-AF9E-D0425CF1DC79}"/>
            </c:ext>
          </c:extLst>
        </c:ser>
        <c:ser>
          <c:idx val="1"/>
          <c:order val="1"/>
          <c:tx>
            <c:strRef>
              <c:f>'Summary (2% requirement)'!$B$31</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(2% requirement)'!$C$22:$F$22</c:f>
              <c:strCache>
                <c:ptCount val="4"/>
                <c:pt idx="0">
                  <c:v>2025</c:v>
                </c:pt>
                <c:pt idx="1">
                  <c:v>2026 e</c:v>
                </c:pt>
                <c:pt idx="2">
                  <c:v>2027 e</c:v>
                </c:pt>
                <c:pt idx="3">
                  <c:v>2028 e</c:v>
                </c:pt>
              </c:strCache>
            </c:strRef>
          </c:cat>
          <c:val>
            <c:numRef>
              <c:f>'Summary (2% requirement)'!$C$31:$F$31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34F6-4D3D-AF9E-D0425CF1DC79}"/>
            </c:ext>
          </c:extLst>
        </c:ser>
        <c:ser>
          <c:idx val="2"/>
          <c:order val="2"/>
          <c:tx>
            <c:strRef>
              <c:f>'Summary (2% requirement)'!$B$34</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Surplus (deficit) trend</c:name>
            <c:spPr>
              <a:ln w="19050" cap="rnd">
                <a:solidFill>
                  <a:schemeClr val="dk1">
                    <a:tint val="75000"/>
                  </a:schemeClr>
                </a:solidFill>
              </a:ln>
              <a:effectLst/>
            </c:spPr>
            <c:trendlineType val="linear"/>
            <c:dispRSqr val="0"/>
            <c:dispEq val="0"/>
          </c:trendline>
          <c:cat>
            <c:strRef>
              <c:f>'Summary (2% requirement)'!$C$22:$F$22</c:f>
              <c:strCache>
                <c:ptCount val="4"/>
                <c:pt idx="0">
                  <c:v>2025</c:v>
                </c:pt>
                <c:pt idx="1">
                  <c:v>2026 e</c:v>
                </c:pt>
                <c:pt idx="2">
                  <c:v>2027 e</c:v>
                </c:pt>
                <c:pt idx="3">
                  <c:v>2028 e</c:v>
                </c:pt>
              </c:strCache>
            </c:strRef>
          </c:cat>
          <c:val>
            <c:numRef>
              <c:f>'Summary (2% requirement)'!$C$34:$F$34</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34F6-4D3D-AF9E-D0425CF1DC79}"/>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(2% requirement)'!$B$36</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(2% requirement)'!$C$22:$F$22</c:f>
              <c:strCache>
                <c:ptCount val="4"/>
                <c:pt idx="0">
                  <c:v>2025</c:v>
                </c:pt>
                <c:pt idx="1">
                  <c:v>2026 e</c:v>
                </c:pt>
                <c:pt idx="2">
                  <c:v>2027 e</c:v>
                </c:pt>
                <c:pt idx="3">
                  <c:v>2028 e</c:v>
                </c:pt>
              </c:strCache>
            </c:strRef>
          </c:cat>
          <c:val>
            <c:numRef>
              <c:f>'Summary (2% requirement)'!$C$36:$F$36</c:f>
              <c:numCache>
                <c:formatCode>0</c:formatCode>
                <c:ptCount val="4"/>
                <c:pt idx="0">
                  <c:v>0</c:v>
                </c:pt>
                <c:pt idx="1">
                  <c:v>0</c:v>
                </c:pt>
                <c:pt idx="2">
                  <c:v>0</c:v>
                </c:pt>
                <c:pt idx="3">
                  <c:v>0</c:v>
                </c:pt>
              </c:numCache>
            </c:numRef>
          </c:val>
          <c:extLst>
            <c:ext xmlns:c16="http://schemas.microsoft.com/office/drawing/2014/chart" uri="{C3380CC4-5D6E-409C-BE32-E72D297353CC}">
              <c16:uniqueId val="{00000000-75D4-42B7-98F6-FC2E6DD6B957}"/>
            </c:ext>
          </c:extLst>
        </c:ser>
        <c:ser>
          <c:idx val="1"/>
          <c:order val="1"/>
          <c:tx>
            <c:strRef>
              <c:f>'Summary (2% requirement)'!$B$37</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(2% requirement)'!$C$22:$F$22</c:f>
              <c:strCache>
                <c:ptCount val="4"/>
                <c:pt idx="0">
                  <c:v>2025</c:v>
                </c:pt>
                <c:pt idx="1">
                  <c:v>2026 e</c:v>
                </c:pt>
                <c:pt idx="2">
                  <c:v>2027 e</c:v>
                </c:pt>
                <c:pt idx="3">
                  <c:v>2028 e</c:v>
                </c:pt>
              </c:strCache>
            </c:strRef>
          </c:cat>
          <c:val>
            <c:numRef>
              <c:f>'Summary (2% requirement)'!$C$37:$F$37</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75D4-42B7-98F6-FC2E6DD6B957}"/>
            </c:ext>
          </c:extLst>
        </c:ser>
        <c:ser>
          <c:idx val="2"/>
          <c:order val="2"/>
          <c:tx>
            <c:strRef>
              <c:f>'Summary (2% requirement)'!$B$40</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Surplus (deficit) trend</c:name>
            <c:spPr>
              <a:ln w="19050" cap="rnd">
                <a:solidFill>
                  <a:schemeClr val="dk1">
                    <a:tint val="75000"/>
                  </a:schemeClr>
                </a:solidFill>
              </a:ln>
              <a:effectLst/>
            </c:spPr>
            <c:trendlineType val="linear"/>
            <c:dispRSqr val="0"/>
            <c:dispEq val="0"/>
          </c:trendline>
          <c:cat>
            <c:strRef>
              <c:f>'Summary (2% requirement)'!$C$22:$F$22</c:f>
              <c:strCache>
                <c:ptCount val="4"/>
                <c:pt idx="0">
                  <c:v>2025</c:v>
                </c:pt>
                <c:pt idx="1">
                  <c:v>2026 e</c:v>
                </c:pt>
                <c:pt idx="2">
                  <c:v>2027 e</c:v>
                </c:pt>
                <c:pt idx="3">
                  <c:v>2028 e</c:v>
                </c:pt>
              </c:strCache>
            </c:strRef>
          </c:cat>
          <c:val>
            <c:numRef>
              <c:f>'Summary (2% requirement)'!$C$40:$F$40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75D4-42B7-98F6-FC2E6DD6B957}"/>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(charge-based)'!$B$32</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6172-4AAE-8121-01F5676F5B56}"/>
            </c:ext>
          </c:extLst>
        </c:ser>
        <c:ser>
          <c:idx val="1"/>
          <c:order val="1"/>
          <c:tx>
            <c:strRef>
              <c:f>'Summary (charge-based)'!$B$33</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(charge-based)'!$C$33:$F$33</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6172-4AAE-8121-01F5676F5B56}"/>
            </c:ext>
          </c:extLst>
        </c:ser>
        <c:ser>
          <c:idx val="2"/>
          <c:order val="2"/>
          <c:tx>
            <c:strRef>
              <c:f>'Summary (charge-based)'!$B$38</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(charge-based)'!$C$22:$F$22</c:f>
              <c:strCache>
                <c:ptCount val="4"/>
                <c:pt idx="0">
                  <c:v>2025</c:v>
                </c:pt>
                <c:pt idx="1">
                  <c:v>2026 e</c:v>
                </c:pt>
                <c:pt idx="2">
                  <c:v>2027 e</c:v>
                </c:pt>
                <c:pt idx="3">
                  <c:v>2028 e</c:v>
                </c:pt>
              </c:strCache>
            </c:strRef>
          </c:cat>
          <c:val>
            <c:numRef>
              <c:f>'Summary (charge-based)'!$C$38:$F$38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6172-4AAE-8121-01F5676F5B56}"/>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(charge-based)'!$B$40</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0-D1AA-43AB-A2BF-F1E6C12CD764}"/>
            </c:ext>
          </c:extLst>
        </c:ser>
        <c:ser>
          <c:idx val="1"/>
          <c:order val="1"/>
          <c:tx>
            <c:strRef>
              <c:f>'Summary (charge-based)'!$B$41</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(charge-based)'!$C$22:$F$22</c:f>
              <c:strCache>
                <c:ptCount val="4"/>
                <c:pt idx="0">
                  <c:v>2025</c:v>
                </c:pt>
                <c:pt idx="1">
                  <c:v>2026 e</c:v>
                </c:pt>
                <c:pt idx="2">
                  <c:v>2027 e</c:v>
                </c:pt>
                <c:pt idx="3">
                  <c:v>2028 e</c:v>
                </c:pt>
              </c:strCache>
            </c:strRef>
          </c:cat>
          <c:val>
            <c:numRef>
              <c:f>'Summary (charge-based)'!$C$41:$F$41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D1AA-43AB-A2BF-F1E6C12CD764}"/>
            </c:ext>
          </c:extLst>
        </c:ser>
        <c:ser>
          <c:idx val="2"/>
          <c:order val="2"/>
          <c:tx>
            <c:strRef>
              <c:f>'Summary (charge-based)'!$B$46</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(charge-based)'!$C$22:$F$22</c:f>
              <c:strCache>
                <c:ptCount val="4"/>
                <c:pt idx="0">
                  <c:v>2025</c:v>
                </c:pt>
                <c:pt idx="1">
                  <c:v>2026 e</c:v>
                </c:pt>
                <c:pt idx="2">
                  <c:v>2027 e</c:v>
                </c:pt>
                <c:pt idx="3">
                  <c:v>2028 e</c:v>
                </c:pt>
              </c:strCache>
            </c:strRef>
          </c:cat>
          <c:val>
            <c:numRef>
              <c:f>'Summary (charge-based)'!$C$46:$F$46</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D1AA-43AB-A2BF-F1E6C12CD76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(Baseline 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(transaction-based)'!$B$25</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0-0867-4216-BC3B-CD5F7E93C432}"/>
            </c:ext>
          </c:extLst>
        </c:ser>
        <c:ser>
          <c:idx val="1"/>
          <c:order val="1"/>
          <c:tx>
            <c:strRef>
              <c:f>'Summary (transaction-based)'!$B$26</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(transaction-based)'!$C$26:$F$26</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0867-4216-BC3B-CD5F7E93C432}"/>
            </c:ext>
          </c:extLst>
        </c:ser>
        <c:ser>
          <c:idx val="2"/>
          <c:order val="2"/>
          <c:tx>
            <c:strRef>
              <c:f>'Summary (transaction-based)'!$B$31</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'Summary (transaction-based)'!$C$31:$F$31</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0867-4216-BC3B-CD5F7E93C432}"/>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(transaction-based)'!$B$33</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(transaction-based)'!$C$33:$F$33</c:f>
              <c:numCache>
                <c:formatCode>#,##0</c:formatCode>
                <c:ptCount val="4"/>
                <c:pt idx="0">
                  <c:v>0</c:v>
                </c:pt>
                <c:pt idx="1">
                  <c:v>0</c:v>
                </c:pt>
                <c:pt idx="2">
                  <c:v>0</c:v>
                </c:pt>
                <c:pt idx="3">
                  <c:v>0</c:v>
                </c:pt>
              </c:numCache>
            </c:numRef>
          </c:val>
          <c:extLst>
            <c:ext xmlns:c16="http://schemas.microsoft.com/office/drawing/2014/chart" uri="{C3380CC4-5D6E-409C-BE32-E72D297353CC}">
              <c16:uniqueId val="{00000000-49A3-495F-8E34-4B207F98F594}"/>
            </c:ext>
          </c:extLst>
        </c:ser>
        <c:ser>
          <c:idx val="1"/>
          <c:order val="1"/>
          <c:tx>
            <c:strRef>
              <c:f>'Summary (transaction-based)'!$B$34</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(transaction-based)'!$C$34:$F$34</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49A3-495F-8E34-4B207F98F594}"/>
            </c:ext>
          </c:extLst>
        </c:ser>
        <c:ser>
          <c:idx val="2"/>
          <c:order val="2"/>
          <c:tx>
            <c:strRef>
              <c:f>'Summary (transaction-based)'!$B$39</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(transaction-based)'!$C$23:$F$23</c:f>
              <c:strCache>
                <c:ptCount val="4"/>
                <c:pt idx="0">
                  <c:v>2025</c:v>
                </c:pt>
                <c:pt idx="1">
                  <c:v>2026 e</c:v>
                </c:pt>
                <c:pt idx="2">
                  <c:v>2027 e</c:v>
                </c:pt>
                <c:pt idx="3">
                  <c:v>2028 e</c:v>
                </c:pt>
              </c:strCache>
            </c:strRef>
          </c:cat>
          <c:val>
            <c:numRef>
              <c:f>'Summary (transaction-based)'!$C$39:$F$39</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49A3-495F-8E34-4B207F98F59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(transaction-based)'!$B$41</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(transaction-based)'!$C$41:$F$41</c:f>
              <c:numCache>
                <c:formatCode>#,##0</c:formatCode>
                <c:ptCount val="4"/>
                <c:pt idx="0">
                  <c:v>0</c:v>
                </c:pt>
                <c:pt idx="1">
                  <c:v>0</c:v>
                </c:pt>
                <c:pt idx="2">
                  <c:v>0</c:v>
                </c:pt>
                <c:pt idx="3">
                  <c:v>0</c:v>
                </c:pt>
              </c:numCache>
            </c:numRef>
          </c:val>
          <c:extLst>
            <c:ext xmlns:c16="http://schemas.microsoft.com/office/drawing/2014/chart" uri="{C3380CC4-5D6E-409C-BE32-E72D297353CC}">
              <c16:uniqueId val="{00000000-520E-4037-9DB2-68D487B7A77B}"/>
            </c:ext>
          </c:extLst>
        </c:ser>
        <c:ser>
          <c:idx val="1"/>
          <c:order val="1"/>
          <c:tx>
            <c:strRef>
              <c:f>'Summary (transaction-based)'!$B$42</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(transaction-based)'!$C$23:$F$23</c:f>
              <c:strCache>
                <c:ptCount val="4"/>
                <c:pt idx="0">
                  <c:v>2025</c:v>
                </c:pt>
                <c:pt idx="1">
                  <c:v>2026 e</c:v>
                </c:pt>
                <c:pt idx="2">
                  <c:v>2027 e</c:v>
                </c:pt>
                <c:pt idx="3">
                  <c:v>2028 e</c:v>
                </c:pt>
              </c:strCache>
            </c:strRef>
          </c:cat>
          <c:val>
            <c:numRef>
              <c:f>'Summary (transaction-based)'!$C$42:$F$42</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520E-4037-9DB2-68D487B7A77B}"/>
            </c:ext>
          </c:extLst>
        </c:ser>
        <c:ser>
          <c:idx val="2"/>
          <c:order val="2"/>
          <c:tx>
            <c:strRef>
              <c:f>'Summary (transaction-based)'!$B$47</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(transaction-based)'!$C$23:$F$23</c:f>
              <c:strCache>
                <c:ptCount val="4"/>
                <c:pt idx="0">
                  <c:v>2025</c:v>
                </c:pt>
                <c:pt idx="1">
                  <c:v>2026 e</c:v>
                </c:pt>
                <c:pt idx="2">
                  <c:v>2027 e</c:v>
                </c:pt>
                <c:pt idx="3">
                  <c:v>2028 e</c:v>
                </c:pt>
              </c:strCache>
            </c:strRef>
          </c:cat>
          <c:val>
            <c:numRef>
              <c:f>'Summary (transaction-based)'!$C$47:$F$47</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520E-4037-9DB2-68D487B7A77B}"/>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(Baseline 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(sum method)'!$B$24</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78C8-4B38-9C18-516EBD3EFD3B}"/>
            </c:ext>
          </c:extLst>
        </c:ser>
        <c:ser>
          <c:idx val="1"/>
          <c:order val="1"/>
          <c:tx>
            <c:strRef>
              <c:f>'Summary (sum method)'!$B$25</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method)'!$C$25:$F$25</c:f>
              <c:numCache>
                <c:formatCode>0</c:formatCode>
                <c:ptCount val="4"/>
                <c:pt idx="0">
                  <c:v>350</c:v>
                </c:pt>
                <c:pt idx="1">
                  <c:v>350</c:v>
                </c:pt>
                <c:pt idx="2">
                  <c:v>350</c:v>
                </c:pt>
                <c:pt idx="3" formatCode="#,##0">
                  <c:v>350</c:v>
                </c:pt>
              </c:numCache>
            </c:numRef>
          </c:val>
          <c:extLst>
            <c:ext xmlns:c16="http://schemas.microsoft.com/office/drawing/2014/chart" uri="{C3380CC4-5D6E-409C-BE32-E72D297353CC}">
              <c16:uniqueId val="{00000001-78C8-4B38-9C18-516EBD3EFD3B}"/>
            </c:ext>
          </c:extLst>
        </c:ser>
        <c:ser>
          <c:idx val="2"/>
          <c:order val="2"/>
          <c:tx>
            <c:strRef>
              <c:f>'Summary (sum method)'!$B$30</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'Summary (sum method)'!$C$30:$F$30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78C8-4B38-9C18-516EBD3EFD3B}"/>
            </c:ext>
          </c:extLst>
        </c:ser>
        <c:dLbls>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(sum method)'!$B$32</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9C24-4F40-A9DC-7F965747337A}"/>
            </c:ext>
          </c:extLst>
        </c:ser>
        <c:ser>
          <c:idx val="1"/>
          <c:order val="1"/>
          <c:tx>
            <c:strRef>
              <c:f>'Summary (sum method)'!$B$33</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method)'!$C$33:$F$33</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9C24-4F40-A9DC-7F965747337A}"/>
            </c:ext>
          </c:extLst>
        </c:ser>
        <c:ser>
          <c:idx val="2"/>
          <c:order val="2"/>
          <c:tx>
            <c:strRef>
              <c:f>'Summary (sum method)'!$B$38</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(sum method)'!$C$22:$F$22</c:f>
              <c:strCache>
                <c:ptCount val="4"/>
                <c:pt idx="0">
                  <c:v>2025</c:v>
                </c:pt>
                <c:pt idx="1">
                  <c:v>2026 e</c:v>
                </c:pt>
                <c:pt idx="2">
                  <c:v>2027 e</c:v>
                </c:pt>
                <c:pt idx="3">
                  <c:v>2028 e</c:v>
                </c:pt>
              </c:strCache>
            </c:strRef>
          </c:cat>
          <c:val>
            <c:numRef>
              <c:f>'Summary (sum method)'!$C$38:$F$38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9C24-4F40-A9DC-7F965747337A}"/>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aseline="0"/>
              <a:t> Illustration of the adequacy of own funds (Stress 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'Summary (sum method)'!$B$40</c:f>
              <c:strCache>
                <c:ptCount val="1"/>
                <c:pt idx="0">
                  <c:v>Total own funds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0-1C1F-426C-B318-691EBE96FB2C}"/>
            </c:ext>
          </c:extLst>
        </c:ser>
        <c:ser>
          <c:idx val="1"/>
          <c:order val="1"/>
          <c:tx>
            <c:strRef>
              <c:f>'Summary (sum method)'!$B$41</c:f>
              <c:strCache>
                <c:ptCount val="1"/>
                <c:pt idx="0">
                  <c:v>Total own funds requirement</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(sum method)'!$C$22:$F$22</c:f>
              <c:strCache>
                <c:ptCount val="4"/>
                <c:pt idx="0">
                  <c:v>2025</c:v>
                </c:pt>
                <c:pt idx="1">
                  <c:v>2026 e</c:v>
                </c:pt>
                <c:pt idx="2">
                  <c:v>2027 e</c:v>
                </c:pt>
                <c:pt idx="3">
                  <c:v>2028 e</c:v>
                </c:pt>
              </c:strCache>
            </c:strRef>
          </c:cat>
          <c:val>
            <c:numRef>
              <c:f>'Summary (sum method)'!$C$41:$F$41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1C1F-426C-B318-691EBE96FB2C}"/>
            </c:ext>
          </c:extLst>
        </c:ser>
        <c:ser>
          <c:idx val="2"/>
          <c:order val="2"/>
          <c:tx>
            <c:strRef>
              <c:f>'Summary (sum method)'!$B$46</c:f>
              <c:strCache>
                <c:ptCount val="1"/>
                <c:pt idx="0">
                  <c:v>Own funds surplus (deficit)</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'Summary (sum method)'!$C$22:$F$22</c:f>
              <c:strCache>
                <c:ptCount val="4"/>
                <c:pt idx="0">
                  <c:v>2025</c:v>
                </c:pt>
                <c:pt idx="1">
                  <c:v>2026 e</c:v>
                </c:pt>
                <c:pt idx="2">
                  <c:v>2027 e</c:v>
                </c:pt>
                <c:pt idx="3">
                  <c:v>2028 e</c:v>
                </c:pt>
              </c:strCache>
            </c:strRef>
          </c:cat>
          <c:val>
            <c:numRef>
              <c:f>'Summary (sum method)'!$C$46:$F$46</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1C1F-426C-B318-691EBE96FB2C}"/>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900" b="0" i="0" u="none" strike="noStrike" baseline="0">
                    <a:solidFill>
                      <a:sysClr val="windowText" lastClr="000000">
                        <a:lumMod val="65000"/>
                        <a:lumOff val="35000"/>
                      </a:sysClr>
                    </a:solidFill>
                  </a:rPr>
                  <a:t>EUR 1,000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122085</xdr:colOff>
      <xdr:row>0</xdr:row>
      <xdr:rowOff>133350</xdr:rowOff>
    </xdr:from>
    <xdr:to>
      <xdr:col>17</xdr:col>
      <xdr:colOff>30692</xdr:colOff>
      <xdr:row>17</xdr:row>
      <xdr:rowOff>111125</xdr:rowOff>
    </xdr:to>
    <xdr:graphicFrame macro="">
      <xdr:nvGraphicFramePr>
        <xdr:cNvPr id="2" name="Chart 1">
          <a:extLst>
            <a:ext uri="{FF2B5EF4-FFF2-40B4-BE49-F238E27FC236}">
              <a16:creationId xmlns:a16="http://schemas.microsoft.com/office/drawing/2014/main" id="{20124081-970B-4CC7-975B-03ED17F88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130845</xdr:colOff>
      <xdr:row>18</xdr:row>
      <xdr:rowOff>27540</xdr:rowOff>
    </xdr:from>
    <xdr:to>
      <xdr:col>17</xdr:col>
      <xdr:colOff>37042</xdr:colOff>
      <xdr:row>34</xdr:row>
      <xdr:rowOff>39158</xdr:rowOff>
    </xdr:to>
    <xdr:graphicFrame macro="">
      <xdr:nvGraphicFramePr>
        <xdr:cNvPr id="3" name="Chart 2">
          <a:extLst>
            <a:ext uri="{FF2B5EF4-FFF2-40B4-BE49-F238E27FC236}">
              <a16:creationId xmlns:a16="http://schemas.microsoft.com/office/drawing/2014/main" id="{48EF6965-873D-4FB3-841B-8DDDD394F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149828</xdr:colOff>
      <xdr:row>34</xdr:row>
      <xdr:rowOff>114300</xdr:rowOff>
    </xdr:from>
    <xdr:to>
      <xdr:col>17</xdr:col>
      <xdr:colOff>57150</xdr:colOff>
      <xdr:row>51</xdr:row>
      <xdr:rowOff>102658</xdr:rowOff>
    </xdr:to>
    <xdr:graphicFrame macro="">
      <xdr:nvGraphicFramePr>
        <xdr:cNvPr id="4" name="Chart 3">
          <a:extLst>
            <a:ext uri="{FF2B5EF4-FFF2-40B4-BE49-F238E27FC236}">
              <a16:creationId xmlns:a16="http://schemas.microsoft.com/office/drawing/2014/main" id="{2BDD2AFE-EB3F-4EE8-99A1-F0E3DB4B0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114338</xdr:colOff>
      <xdr:row>0</xdr:row>
      <xdr:rowOff>123825</xdr:rowOff>
    </xdr:from>
    <xdr:to>
      <xdr:col>16</xdr:col>
      <xdr:colOff>595313</xdr:colOff>
      <xdr:row>17</xdr:row>
      <xdr:rowOff>79375</xdr:rowOff>
    </xdr:to>
    <xdr:graphicFrame macro="">
      <xdr:nvGraphicFramePr>
        <xdr:cNvPr id="2" name="Chart 1">
          <a:extLst>
            <a:ext uri="{FF2B5EF4-FFF2-40B4-BE49-F238E27FC236}">
              <a16:creationId xmlns:a16="http://schemas.microsoft.com/office/drawing/2014/main" id="{95FEDF60-FF00-4802-AA6F-7490AF149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133350</xdr:colOff>
      <xdr:row>18</xdr:row>
      <xdr:rowOff>31749</xdr:rowOff>
    </xdr:from>
    <xdr:to>
      <xdr:col>16</xdr:col>
      <xdr:colOff>587375</xdr:colOff>
      <xdr:row>34</xdr:row>
      <xdr:rowOff>48532</xdr:rowOff>
    </xdr:to>
    <xdr:graphicFrame macro="">
      <xdr:nvGraphicFramePr>
        <xdr:cNvPr id="3" name="Chart 2">
          <a:extLst>
            <a:ext uri="{FF2B5EF4-FFF2-40B4-BE49-F238E27FC236}">
              <a16:creationId xmlns:a16="http://schemas.microsoft.com/office/drawing/2014/main" id="{7B234F53-7483-4E7D-9D62-533290887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140191</xdr:colOff>
      <xdr:row>34</xdr:row>
      <xdr:rowOff>133802</xdr:rowOff>
    </xdr:from>
    <xdr:to>
      <xdr:col>16</xdr:col>
      <xdr:colOff>600075</xdr:colOff>
      <xdr:row>51</xdr:row>
      <xdr:rowOff>117474</xdr:rowOff>
    </xdr:to>
    <xdr:graphicFrame macro="">
      <xdr:nvGraphicFramePr>
        <xdr:cNvPr id="4" name="Chart 3">
          <a:extLst>
            <a:ext uri="{FF2B5EF4-FFF2-40B4-BE49-F238E27FC236}">
              <a16:creationId xmlns:a16="http://schemas.microsoft.com/office/drawing/2014/main" id="{51B49709-BC7E-4CE4-BC45-41129A7B0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181073</xdr:colOff>
      <xdr:row>0</xdr:row>
      <xdr:rowOff>66675</xdr:rowOff>
    </xdr:from>
    <xdr:to>
      <xdr:col>17</xdr:col>
      <xdr:colOff>11643</xdr:colOff>
      <xdr:row>16</xdr:row>
      <xdr:rowOff>133350</xdr:rowOff>
    </xdr:to>
    <xdr:graphicFrame macro="">
      <xdr:nvGraphicFramePr>
        <xdr:cNvPr id="2" name="Chart 1">
          <a:extLst>
            <a:ext uri="{FF2B5EF4-FFF2-40B4-BE49-F238E27FC236}">
              <a16:creationId xmlns:a16="http://schemas.microsoft.com/office/drawing/2014/main" id="{6F1BBF37-F4AB-4B49-A530-A1765EA6F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200640</xdr:colOff>
      <xdr:row>17</xdr:row>
      <xdr:rowOff>113242</xdr:rowOff>
    </xdr:from>
    <xdr:to>
      <xdr:col>17</xdr:col>
      <xdr:colOff>46566</xdr:colOff>
      <xdr:row>33</xdr:row>
      <xdr:rowOff>49742</xdr:rowOff>
    </xdr:to>
    <xdr:graphicFrame macro="">
      <xdr:nvGraphicFramePr>
        <xdr:cNvPr id="3" name="Chart 2">
          <a:extLst>
            <a:ext uri="{FF2B5EF4-FFF2-40B4-BE49-F238E27FC236}">
              <a16:creationId xmlns:a16="http://schemas.microsoft.com/office/drawing/2014/main" id="{794B3200-CE42-456F-AD9C-D3913A2E3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240787</xdr:colOff>
      <xdr:row>34</xdr:row>
      <xdr:rowOff>19050</xdr:rowOff>
    </xdr:from>
    <xdr:to>
      <xdr:col>17</xdr:col>
      <xdr:colOff>87841</xdr:colOff>
      <xdr:row>50</xdr:row>
      <xdr:rowOff>141817</xdr:rowOff>
    </xdr:to>
    <xdr:graphicFrame macro="">
      <xdr:nvGraphicFramePr>
        <xdr:cNvPr id="4" name="Chart 3">
          <a:extLst>
            <a:ext uri="{FF2B5EF4-FFF2-40B4-BE49-F238E27FC236}">
              <a16:creationId xmlns:a16="http://schemas.microsoft.com/office/drawing/2014/main" id="{7F59AF4D-494F-4FDC-AEC6-CBA66C54A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144310</xdr:colOff>
      <xdr:row>0</xdr:row>
      <xdr:rowOff>76199</xdr:rowOff>
    </xdr:from>
    <xdr:to>
      <xdr:col>17</xdr:col>
      <xdr:colOff>46567</xdr:colOff>
      <xdr:row>15</xdr:row>
      <xdr:rowOff>76199</xdr:rowOff>
    </xdr:to>
    <xdr:graphicFrame macro="">
      <xdr:nvGraphicFramePr>
        <xdr:cNvPr id="2" name="Chart 1">
          <a:extLst>
            <a:ext uri="{FF2B5EF4-FFF2-40B4-BE49-F238E27FC236}">
              <a16:creationId xmlns:a16="http://schemas.microsoft.com/office/drawing/2014/main" id="{173FA90F-C1F3-4AF8-B07B-48B6D7B50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145661</xdr:colOff>
      <xdr:row>15</xdr:row>
      <xdr:rowOff>168277</xdr:rowOff>
    </xdr:from>
    <xdr:to>
      <xdr:col>17</xdr:col>
      <xdr:colOff>47625</xdr:colOff>
      <xdr:row>30</xdr:row>
      <xdr:rowOff>30693</xdr:rowOff>
    </xdr:to>
    <xdr:graphicFrame macro="">
      <xdr:nvGraphicFramePr>
        <xdr:cNvPr id="3" name="Chart 2">
          <a:extLst>
            <a:ext uri="{FF2B5EF4-FFF2-40B4-BE49-F238E27FC236}">
              <a16:creationId xmlns:a16="http://schemas.microsoft.com/office/drawing/2014/main" id="{7B4AF442-A922-4159-A40A-BD9A3BDC9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142419</xdr:colOff>
      <xdr:row>30</xdr:row>
      <xdr:rowOff>113240</xdr:rowOff>
    </xdr:from>
    <xdr:to>
      <xdr:col>17</xdr:col>
      <xdr:colOff>59266</xdr:colOff>
      <xdr:row>45</xdr:row>
      <xdr:rowOff>171449</xdr:rowOff>
    </xdr:to>
    <xdr:graphicFrame macro="">
      <xdr:nvGraphicFramePr>
        <xdr:cNvPr id="4" name="Chart 3">
          <a:extLst>
            <a:ext uri="{FF2B5EF4-FFF2-40B4-BE49-F238E27FC236}">
              <a16:creationId xmlns:a16="http://schemas.microsoft.com/office/drawing/2014/main" id="{D5347690-D3A2-4F0C-B6E6-282E074E9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nlex.fi/fi/lainsaadanto/2010/297" TargetMode="External"/><Relationship Id="rId3" Type="http://schemas.openxmlformats.org/officeDocument/2006/relationships/hyperlink" Target="https://www.edilex.fi/lainsaadanto/20171040" TargetMode="External"/><Relationship Id="rId7" Type="http://schemas.openxmlformats.org/officeDocument/2006/relationships/hyperlink" Target="https://eur-lex.europa.eu/legal-content/FI/TXT/PDF/?uri=CELEX:32015L2366&amp;from=fi" TargetMode="External"/><Relationship Id="rId2" Type="http://schemas.openxmlformats.org/officeDocument/2006/relationships/hyperlink" Target="https://www.finlex.fi/eli?uri=http://data.finlex.fi/eli/sd/2010/297/ajantasa/2025-03-14/fin" TargetMode="External"/><Relationship Id="rId1" Type="http://schemas.openxmlformats.org/officeDocument/2006/relationships/hyperlink" Target="https://eur-lex.europa.eu/legal-content/FI/TXT/PDF/?uri=CELEX:32009L0110" TargetMode="External"/><Relationship Id="rId6" Type="http://schemas.openxmlformats.org/officeDocument/2006/relationships/hyperlink" Target="https://www.finlex.fi/fi/lainsaadanto/2017/1040" TargetMode="External"/><Relationship Id="rId5" Type="http://schemas.openxmlformats.org/officeDocument/2006/relationships/hyperlink" Target="https://www.finlex.fi/fi/lainsaadanto/2017/1039?language=fin" TargetMode="External"/><Relationship Id="rId4" Type="http://schemas.openxmlformats.org/officeDocument/2006/relationships/hyperlink" Target="https://www.finanssivalvonta.fi/globalassets/fi/saantely/maarayskokoelma/2016/08_2016/2016_08.m4.pdf" TargetMode="External"/><Relationship Id="rId9" Type="http://schemas.openxmlformats.org/officeDocument/2006/relationships/hyperlink" Target="https://www.finanssivalvonta.fi/globalassets/fi/saantely/maarayskokoelma/2016/08_2016/2016_08.m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ur-lex.europa.eu/legal-content/FI/TXT/PDF/?uri=CELEX:32013R0575"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hyperlink" Target="https://www.finanssivalvonta.fi/finanssisektorin-toimijalle/pankki/toimiluvat-ja-rekisterointi/maksupalvelun-tarjoajat/" TargetMode="External"/><Relationship Id="rId1" Type="http://schemas.openxmlformats.org/officeDocument/2006/relationships/hyperlink" Target="https://www.finlex.fi/fi/lainsaadanto/saadoskokoelma/2011/8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E6FC-0CB2-43A2-BEDC-DACA6B7F20C3}">
  <sheetPr>
    <tabColor theme="2" tint="-0.499984740745262"/>
  </sheetPr>
  <dimension ref="A1:Z346"/>
  <sheetViews>
    <sheetView showGridLines="0" topLeftCell="A6" zoomScale="80" zoomScaleNormal="80" workbookViewId="0">
      <selection activeCell="I37" sqref="I37"/>
    </sheetView>
  </sheetViews>
  <sheetFormatPr defaultRowHeight="15" x14ac:dyDescent="0.25"/>
  <cols>
    <col min="1" max="1" width="12.42578125" style="8" customWidth="1"/>
    <col min="2" max="2" width="6.28515625" customWidth="1"/>
    <col min="12" max="12" width="43.85546875" customWidth="1"/>
  </cols>
  <sheetData>
    <row r="1" spans="1:26" ht="19.5" x14ac:dyDescent="0.3">
      <c r="A1" s="447" t="s">
        <v>0</v>
      </c>
      <c r="B1" s="447"/>
      <c r="C1" s="447"/>
      <c r="D1" s="447"/>
      <c r="E1" s="447"/>
      <c r="F1" s="447"/>
      <c r="G1" s="447"/>
      <c r="H1" s="447"/>
      <c r="I1" s="447"/>
      <c r="J1" s="447"/>
      <c r="K1" s="447"/>
      <c r="L1" s="447"/>
      <c r="M1" s="1"/>
      <c r="N1" s="1"/>
      <c r="O1" s="1"/>
      <c r="P1" s="1"/>
      <c r="Q1" s="1"/>
      <c r="R1" s="1"/>
      <c r="S1" s="1"/>
      <c r="T1" s="2"/>
      <c r="U1" s="2"/>
      <c r="V1" s="2"/>
      <c r="W1" s="2"/>
      <c r="X1" s="2"/>
      <c r="Y1" s="2"/>
      <c r="Z1" s="2"/>
    </row>
    <row r="2" spans="1:26" ht="19.5" x14ac:dyDescent="0.3">
      <c r="A2" s="239" t="s">
        <v>1</v>
      </c>
      <c r="B2" s="226"/>
      <c r="C2" s="226"/>
      <c r="D2" s="226"/>
      <c r="E2" s="226"/>
      <c r="F2" s="226"/>
      <c r="G2" s="226"/>
      <c r="H2" s="226"/>
      <c r="I2" s="226"/>
      <c r="J2" s="226"/>
      <c r="K2" s="226"/>
      <c r="L2" s="226"/>
      <c r="M2" s="1"/>
      <c r="N2" s="1"/>
      <c r="O2" s="1"/>
      <c r="P2" s="1"/>
      <c r="Q2" s="1"/>
      <c r="R2" s="1"/>
      <c r="S2" s="1"/>
      <c r="T2" s="2"/>
      <c r="U2" s="2"/>
      <c r="V2" s="2"/>
      <c r="W2" s="2"/>
      <c r="X2" s="2"/>
      <c r="Y2" s="2"/>
      <c r="Z2" s="2"/>
    </row>
    <row r="3" spans="1:26" ht="15.75" x14ac:dyDescent="0.25">
      <c r="A3" s="448"/>
      <c r="B3" s="448"/>
      <c r="C3" s="448"/>
      <c r="D3" s="448"/>
      <c r="E3" s="448"/>
      <c r="F3" s="448"/>
      <c r="G3" s="448"/>
      <c r="H3" s="448"/>
      <c r="I3" s="448"/>
      <c r="J3" s="448"/>
      <c r="K3" s="448"/>
      <c r="L3" s="448"/>
      <c r="M3" s="1"/>
      <c r="N3" s="1"/>
      <c r="O3" s="1"/>
      <c r="P3" s="1"/>
      <c r="Q3" s="1"/>
      <c r="R3" s="1"/>
      <c r="S3" s="1"/>
      <c r="T3" s="2"/>
      <c r="U3" s="2"/>
      <c r="V3" s="2"/>
      <c r="W3" s="2"/>
      <c r="X3" s="2"/>
      <c r="Y3" s="2"/>
      <c r="Z3" s="2"/>
    </row>
    <row r="4" spans="1:26" x14ac:dyDescent="0.25">
      <c r="A4" s="441" t="s">
        <v>2</v>
      </c>
      <c r="B4" s="441"/>
      <c r="C4" s="441"/>
      <c r="D4" s="441"/>
      <c r="E4" s="441"/>
      <c r="F4" s="441"/>
      <c r="G4" s="441"/>
      <c r="H4" s="441"/>
      <c r="I4" s="441"/>
      <c r="J4" s="441"/>
      <c r="K4" s="441"/>
      <c r="L4" s="441"/>
      <c r="M4" s="1"/>
      <c r="N4" s="1"/>
      <c r="O4" s="1"/>
      <c r="P4" s="1"/>
      <c r="Q4" s="1"/>
      <c r="R4" s="1"/>
      <c r="S4" s="1"/>
      <c r="T4" s="2"/>
      <c r="U4" s="2"/>
      <c r="V4" s="2"/>
      <c r="W4" s="2"/>
      <c r="X4" s="2"/>
      <c r="Y4" s="2"/>
      <c r="Z4" s="2"/>
    </row>
    <row r="5" spans="1:26" x14ac:dyDescent="0.25">
      <c r="A5" s="446" t="s">
        <v>3</v>
      </c>
      <c r="B5" s="446"/>
      <c r="C5" s="446"/>
      <c r="D5" s="446"/>
      <c r="E5" s="446"/>
      <c r="F5" s="446"/>
      <c r="G5" s="446"/>
      <c r="H5" s="446"/>
      <c r="I5" s="446"/>
      <c r="J5" s="446"/>
      <c r="K5" s="446"/>
      <c r="L5" s="446"/>
      <c r="M5" s="1"/>
      <c r="N5" s="1"/>
      <c r="O5" s="1"/>
      <c r="P5" s="1"/>
      <c r="Q5" s="1"/>
      <c r="R5" s="1"/>
      <c r="S5" s="1"/>
      <c r="T5" s="2"/>
      <c r="U5" s="2"/>
      <c r="V5" s="2"/>
      <c r="W5" s="2"/>
      <c r="X5" s="2"/>
      <c r="Y5" s="2"/>
      <c r="Z5" s="2"/>
    </row>
    <row r="6" spans="1:26" x14ac:dyDescent="0.25">
      <c r="A6" s="446" t="s">
        <v>4</v>
      </c>
      <c r="B6" s="446"/>
      <c r="C6" s="446"/>
      <c r="D6" s="446"/>
      <c r="E6" s="446"/>
      <c r="F6" s="446"/>
      <c r="G6" s="446"/>
      <c r="H6" s="446"/>
      <c r="I6" s="446"/>
      <c r="J6" s="446"/>
      <c r="K6" s="446"/>
      <c r="L6" s="446"/>
      <c r="M6" s="1"/>
      <c r="N6" s="1"/>
      <c r="O6" s="1"/>
      <c r="P6" s="1"/>
      <c r="Q6" s="1"/>
      <c r="R6" s="1"/>
      <c r="S6" s="1"/>
      <c r="T6" s="2"/>
      <c r="U6" s="2"/>
      <c r="V6" s="2"/>
      <c r="W6" s="2"/>
      <c r="X6" s="2"/>
      <c r="Y6" s="2"/>
      <c r="Z6" s="2"/>
    </row>
    <row r="7" spans="1:26" x14ac:dyDescent="0.25">
      <c r="A7" s="228" t="s">
        <v>5</v>
      </c>
      <c r="B7" s="228"/>
      <c r="C7" s="228"/>
      <c r="D7" s="228"/>
      <c r="E7" s="228"/>
      <c r="F7" s="228"/>
      <c r="G7" s="228"/>
      <c r="H7" s="228"/>
      <c r="I7" s="228"/>
      <c r="J7" s="228"/>
      <c r="K7" s="228"/>
      <c r="L7" s="228"/>
      <c r="M7" s="1"/>
      <c r="N7" s="1"/>
      <c r="O7" s="1"/>
      <c r="P7" s="1"/>
      <c r="Q7" s="1"/>
      <c r="R7" s="1"/>
      <c r="S7" s="1"/>
      <c r="T7" s="2"/>
      <c r="U7" s="2"/>
      <c r="V7" s="2"/>
      <c r="W7" s="2"/>
      <c r="X7" s="2"/>
      <c r="Y7" s="2"/>
      <c r="Z7" s="2"/>
    </row>
    <row r="8" spans="1:26" x14ac:dyDescent="0.25">
      <c r="A8" s="446" t="s">
        <v>6</v>
      </c>
      <c r="B8" s="446"/>
      <c r="C8" s="446"/>
      <c r="D8" s="446"/>
      <c r="E8" s="446"/>
      <c r="F8" s="446"/>
      <c r="G8" s="446"/>
      <c r="H8" s="446"/>
      <c r="I8" s="446"/>
      <c r="J8" s="446"/>
      <c r="K8" s="446"/>
      <c r="L8" s="446"/>
      <c r="M8" s="1"/>
      <c r="N8" s="1"/>
      <c r="O8" s="1"/>
      <c r="P8" s="1"/>
      <c r="Q8" s="1"/>
      <c r="R8" s="1"/>
      <c r="S8" s="1"/>
      <c r="T8" s="2"/>
      <c r="U8" s="2"/>
      <c r="V8" s="2"/>
      <c r="W8" s="2"/>
      <c r="X8" s="2"/>
      <c r="Y8" s="2"/>
      <c r="Z8" s="2"/>
    </row>
    <row r="9" spans="1:26" x14ac:dyDescent="0.25">
      <c r="A9" s="228" t="s">
        <v>7</v>
      </c>
      <c r="B9" s="228"/>
      <c r="C9" s="228"/>
      <c r="D9" s="228"/>
      <c r="E9" s="228"/>
      <c r="F9" s="228"/>
      <c r="G9" s="228"/>
      <c r="H9" s="228"/>
      <c r="I9" s="228"/>
      <c r="J9" s="228"/>
      <c r="K9" s="228"/>
      <c r="L9" s="228"/>
      <c r="M9" s="1"/>
      <c r="N9" s="1"/>
      <c r="O9" s="1"/>
      <c r="P9" s="1"/>
      <c r="Q9" s="1"/>
      <c r="R9" s="1"/>
      <c r="S9" s="1"/>
      <c r="T9" s="2"/>
      <c r="U9" s="2"/>
      <c r="V9" s="2"/>
      <c r="W9" s="2"/>
      <c r="X9" s="2"/>
      <c r="Y9" s="2"/>
      <c r="Z9" s="2"/>
    </row>
    <row r="10" spans="1:26" x14ac:dyDescent="0.25">
      <c r="A10" s="228" t="s">
        <v>8</v>
      </c>
      <c r="B10" s="228"/>
      <c r="C10" s="228"/>
      <c r="D10" s="228"/>
      <c r="E10" s="228"/>
      <c r="F10" s="228"/>
      <c r="G10" s="228"/>
      <c r="H10" s="228"/>
      <c r="I10" s="228"/>
      <c r="J10" s="228"/>
      <c r="K10" s="228"/>
      <c r="L10" s="228"/>
      <c r="M10" s="1"/>
      <c r="N10" s="1"/>
      <c r="O10" s="1"/>
      <c r="P10" s="1"/>
      <c r="Q10" s="1"/>
      <c r="R10" s="1"/>
      <c r="S10" s="1"/>
      <c r="T10" s="2"/>
      <c r="U10" s="2"/>
      <c r="V10" s="2"/>
      <c r="W10" s="2"/>
      <c r="X10" s="2"/>
      <c r="Y10" s="2"/>
      <c r="Z10" s="2"/>
    </row>
    <row r="11" spans="1:26" x14ac:dyDescent="0.25">
      <c r="A11" s="452"/>
      <c r="B11" s="452"/>
      <c r="C11" s="452"/>
      <c r="D11" s="452"/>
      <c r="E11" s="452"/>
      <c r="F11" s="452"/>
      <c r="G11" s="452"/>
      <c r="H11" s="452"/>
      <c r="I11" s="452"/>
      <c r="J11" s="452"/>
      <c r="K11" s="452"/>
      <c r="L11" s="452"/>
      <c r="M11" s="1"/>
      <c r="N11" s="1"/>
      <c r="O11" s="1"/>
      <c r="P11" s="1"/>
      <c r="Q11" s="1"/>
      <c r="R11" s="1"/>
      <c r="S11" s="1"/>
      <c r="T11" s="2"/>
      <c r="U11" s="2"/>
      <c r="V11" s="2"/>
      <c r="W11" s="2"/>
      <c r="X11" s="2"/>
      <c r="Y11" s="2"/>
      <c r="Z11" s="2"/>
    </row>
    <row r="12" spans="1:26" x14ac:dyDescent="0.25">
      <c r="A12" s="453" t="s">
        <v>9</v>
      </c>
      <c r="B12" s="453"/>
      <c r="C12" s="453"/>
      <c r="D12" s="453"/>
      <c r="E12" s="453"/>
      <c r="F12" s="453"/>
      <c r="G12" s="453"/>
      <c r="H12" s="453"/>
      <c r="I12" s="453"/>
      <c r="J12" s="453"/>
      <c r="K12" s="453"/>
      <c r="L12" s="453"/>
      <c r="M12" s="1"/>
      <c r="N12" s="1"/>
      <c r="O12" s="1"/>
      <c r="P12" s="1"/>
      <c r="Q12" s="1"/>
      <c r="R12" s="1"/>
      <c r="S12" s="1"/>
      <c r="T12" s="2"/>
      <c r="U12" s="2"/>
      <c r="V12" s="2"/>
      <c r="W12" s="2"/>
      <c r="X12" s="2"/>
      <c r="Y12" s="2"/>
      <c r="Z12" s="2"/>
    </row>
    <row r="13" spans="1:26" x14ac:dyDescent="0.25">
      <c r="A13" s="454" t="s">
        <v>10</v>
      </c>
      <c r="B13" s="454"/>
      <c r="C13" s="454"/>
      <c r="D13" s="454"/>
      <c r="E13" s="454"/>
      <c r="F13" s="454"/>
      <c r="G13" s="454"/>
      <c r="H13" s="454"/>
      <c r="I13" s="454"/>
      <c r="J13" s="454"/>
      <c r="K13" s="454"/>
      <c r="L13" s="454"/>
      <c r="M13" s="1"/>
      <c r="N13" s="1"/>
      <c r="O13" s="1"/>
      <c r="P13" s="1"/>
      <c r="Q13" s="1"/>
      <c r="R13" s="1"/>
      <c r="S13" s="1"/>
      <c r="T13" s="2"/>
      <c r="U13" s="2"/>
      <c r="V13" s="2"/>
      <c r="W13" s="2"/>
      <c r="X13" s="2"/>
      <c r="Y13" s="2"/>
      <c r="Z13" s="2"/>
    </row>
    <row r="14" spans="1:26" x14ac:dyDescent="0.25">
      <c r="A14" s="441"/>
      <c r="B14" s="441"/>
      <c r="C14" s="441"/>
      <c r="D14" s="441"/>
      <c r="E14" s="441"/>
      <c r="F14" s="441"/>
      <c r="G14" s="441"/>
      <c r="H14" s="441"/>
      <c r="I14" s="441"/>
      <c r="J14" s="441"/>
      <c r="K14" s="441"/>
      <c r="L14" s="441"/>
      <c r="M14" s="1"/>
      <c r="N14" s="1"/>
      <c r="O14" s="1"/>
      <c r="P14" s="1"/>
      <c r="Q14" s="1"/>
      <c r="R14" s="1"/>
      <c r="S14" s="1"/>
      <c r="T14" s="2"/>
      <c r="U14" s="2"/>
      <c r="V14" s="2"/>
      <c r="W14" s="2"/>
      <c r="X14" s="2"/>
      <c r="Y14" s="2"/>
      <c r="Z14" s="2"/>
    </row>
    <row r="15" spans="1:26" x14ac:dyDescent="0.25">
      <c r="A15" s="455" t="s">
        <v>11</v>
      </c>
      <c r="B15" s="455"/>
      <c r="C15" s="455"/>
      <c r="D15" s="455"/>
      <c r="E15" s="455"/>
      <c r="F15" s="455"/>
      <c r="G15" s="455"/>
      <c r="H15" s="455"/>
      <c r="I15" s="455"/>
      <c r="J15" s="455"/>
      <c r="K15" s="455"/>
      <c r="L15" s="455"/>
      <c r="M15" s="1"/>
      <c r="N15" s="1"/>
      <c r="O15" s="1"/>
      <c r="P15" s="1"/>
      <c r="Q15" s="1"/>
      <c r="R15" s="1"/>
      <c r="S15" s="1"/>
      <c r="T15" s="2"/>
      <c r="U15" s="2"/>
      <c r="V15" s="2"/>
      <c r="W15" s="2"/>
      <c r="X15" s="2"/>
      <c r="Y15" s="2"/>
      <c r="Z15" s="2"/>
    </row>
    <row r="16" spans="1:26" s="5" customFormat="1" x14ac:dyDescent="0.25">
      <c r="A16" s="449" t="s">
        <v>12</v>
      </c>
      <c r="B16" s="449"/>
      <c r="C16" s="449"/>
      <c r="D16" s="449"/>
      <c r="E16" s="449"/>
      <c r="F16" s="449"/>
      <c r="G16" s="449"/>
      <c r="H16" s="449"/>
      <c r="I16" s="449"/>
      <c r="J16" s="449"/>
      <c r="K16" s="449"/>
      <c r="L16" s="449"/>
      <c r="M16" s="3"/>
      <c r="N16" s="3"/>
      <c r="O16" s="3"/>
      <c r="P16" s="3"/>
      <c r="Q16" s="3"/>
      <c r="R16" s="3"/>
      <c r="S16" s="3"/>
      <c r="T16" s="4"/>
      <c r="U16" s="4"/>
      <c r="V16" s="4"/>
      <c r="W16" s="4"/>
      <c r="X16" s="4"/>
      <c r="Y16" s="4"/>
      <c r="Z16" s="4"/>
    </row>
    <row r="17" spans="1:26" s="5" customFormat="1" x14ac:dyDescent="0.25">
      <c r="A17" s="450" t="s">
        <v>13</v>
      </c>
      <c r="B17" s="450"/>
      <c r="C17" s="450"/>
      <c r="D17" s="450"/>
      <c r="E17" s="450"/>
      <c r="F17" s="450"/>
      <c r="G17" s="450"/>
      <c r="H17" s="450"/>
      <c r="I17" s="450"/>
      <c r="J17" s="450"/>
      <c r="K17" s="450"/>
      <c r="L17" s="450"/>
      <c r="M17" s="3"/>
      <c r="N17" s="3"/>
      <c r="O17" s="3"/>
      <c r="P17" s="3"/>
      <c r="Q17" s="3"/>
      <c r="R17" s="3"/>
      <c r="S17" s="3"/>
      <c r="T17" s="4"/>
      <c r="U17" s="4"/>
      <c r="V17" s="4"/>
      <c r="W17" s="4"/>
      <c r="X17" s="4"/>
      <c r="Y17" s="4"/>
      <c r="Z17" s="4"/>
    </row>
    <row r="18" spans="1:26" s="5" customFormat="1" x14ac:dyDescent="0.25">
      <c r="A18" s="230" t="s">
        <v>14</v>
      </c>
      <c r="B18" s="231"/>
      <c r="C18" s="231"/>
      <c r="D18" s="231"/>
      <c r="E18" s="231"/>
      <c r="F18" s="231"/>
      <c r="G18" s="231"/>
      <c r="H18" s="231"/>
      <c r="I18" s="231"/>
      <c r="J18" s="231"/>
      <c r="K18" s="231"/>
      <c r="L18" s="232"/>
      <c r="M18" s="3"/>
      <c r="N18" s="3"/>
      <c r="O18" s="3"/>
      <c r="P18" s="3"/>
      <c r="Q18" s="3"/>
      <c r="R18" s="3"/>
      <c r="S18" s="3"/>
      <c r="T18" s="4"/>
      <c r="U18" s="4"/>
      <c r="V18" s="4"/>
      <c r="W18" s="4"/>
      <c r="X18" s="4"/>
      <c r="Y18" s="4"/>
      <c r="Z18" s="4"/>
    </row>
    <row r="19" spans="1:26" s="5" customFormat="1" x14ac:dyDescent="0.25">
      <c r="A19" s="451" t="s">
        <v>15</v>
      </c>
      <c r="B19" s="451"/>
      <c r="C19" s="451"/>
      <c r="D19" s="451"/>
      <c r="E19" s="451"/>
      <c r="F19" s="451"/>
      <c r="G19" s="451"/>
      <c r="H19" s="451"/>
      <c r="I19" s="451"/>
      <c r="J19" s="451"/>
      <c r="K19" s="451"/>
      <c r="L19" s="451"/>
      <c r="M19" s="3"/>
      <c r="N19" s="3"/>
      <c r="O19" s="3"/>
      <c r="P19" s="3"/>
      <c r="Q19" s="3"/>
      <c r="R19" s="3"/>
      <c r="S19" s="3"/>
      <c r="T19" s="4"/>
      <c r="U19" s="4"/>
      <c r="V19" s="4"/>
      <c r="W19" s="4"/>
      <c r="X19" s="4"/>
      <c r="Y19" s="4"/>
      <c r="Z19" s="4"/>
    </row>
    <row r="20" spans="1:26" ht="27.75" customHeight="1" x14ac:dyDescent="0.25">
      <c r="A20" s="443" t="s">
        <v>16</v>
      </c>
      <c r="B20" s="443"/>
      <c r="C20" s="443"/>
      <c r="D20" s="443"/>
      <c r="E20" s="443"/>
      <c r="F20" s="443"/>
      <c r="G20" s="443"/>
      <c r="H20" s="443"/>
      <c r="I20" s="443"/>
      <c r="J20" s="443"/>
      <c r="K20" s="443"/>
      <c r="L20" s="443"/>
      <c r="M20" s="1"/>
      <c r="N20" s="1"/>
      <c r="O20" s="1"/>
      <c r="P20" s="1"/>
      <c r="Q20" s="1"/>
      <c r="R20" s="1"/>
      <c r="S20" s="1"/>
      <c r="T20" s="2"/>
      <c r="U20" s="2"/>
      <c r="V20" s="2"/>
      <c r="W20" s="2"/>
      <c r="X20" s="2"/>
      <c r="Y20" s="2"/>
      <c r="Z20" s="2"/>
    </row>
    <row r="21" spans="1:26" x14ac:dyDescent="0.25">
      <c r="A21" s="227"/>
      <c r="B21" s="233"/>
      <c r="C21" s="233"/>
      <c r="D21" s="233"/>
      <c r="E21" s="233"/>
      <c r="F21" s="233"/>
      <c r="G21" s="233"/>
      <c r="H21" s="233"/>
      <c r="I21" s="233"/>
      <c r="J21" s="233"/>
      <c r="K21" s="233"/>
      <c r="L21" s="233"/>
      <c r="M21" s="1"/>
      <c r="N21" s="1"/>
      <c r="O21" s="1"/>
      <c r="P21" s="1"/>
      <c r="Q21" s="1"/>
      <c r="R21" s="1"/>
      <c r="S21" s="1"/>
      <c r="T21" s="2"/>
      <c r="U21" s="2"/>
      <c r="V21" s="2"/>
      <c r="W21" s="2"/>
      <c r="X21" s="2"/>
      <c r="Y21" s="2"/>
      <c r="Z21" s="2"/>
    </row>
    <row r="22" spans="1:26" x14ac:dyDescent="0.25">
      <c r="A22" s="234" t="s">
        <v>17</v>
      </c>
      <c r="B22" s="234" t="s">
        <v>18</v>
      </c>
      <c r="C22" s="234" t="s">
        <v>19</v>
      </c>
      <c r="D22" s="235"/>
      <c r="E22" s="235"/>
      <c r="F22" s="233"/>
      <c r="G22" s="233"/>
      <c r="H22" s="233"/>
      <c r="I22" s="233"/>
      <c r="J22" s="233"/>
      <c r="K22" s="233"/>
      <c r="L22" s="233"/>
      <c r="M22" s="1"/>
      <c r="N22" s="1"/>
      <c r="O22" s="1"/>
      <c r="P22" s="1"/>
      <c r="Q22" s="1"/>
      <c r="R22" s="1"/>
      <c r="S22" s="1"/>
      <c r="T22" s="2"/>
      <c r="U22" s="2"/>
      <c r="V22" s="2"/>
      <c r="W22" s="2"/>
      <c r="X22" s="2"/>
      <c r="Y22" s="2"/>
      <c r="Z22" s="2"/>
    </row>
    <row r="23" spans="1:26" ht="26.25" customHeight="1" x14ac:dyDescent="0.25">
      <c r="A23" s="444" t="s">
        <v>20</v>
      </c>
      <c r="B23" s="444"/>
      <c r="C23" s="444"/>
      <c r="D23" s="444"/>
      <c r="E23" s="444"/>
      <c r="F23" s="444"/>
      <c r="G23" s="444"/>
      <c r="H23" s="444"/>
      <c r="I23" s="444"/>
      <c r="J23" s="444"/>
      <c r="K23" s="444"/>
      <c r="L23" s="444"/>
      <c r="M23" s="2"/>
      <c r="N23" s="2"/>
      <c r="O23" s="2"/>
      <c r="P23" s="2"/>
      <c r="Q23" s="2"/>
      <c r="R23" s="2"/>
      <c r="S23" s="2"/>
      <c r="T23" s="2"/>
      <c r="U23" s="2"/>
      <c r="V23" s="2"/>
      <c r="W23" s="2"/>
      <c r="X23" s="2"/>
      <c r="Y23" s="2"/>
      <c r="Z23" s="2"/>
    </row>
    <row r="24" spans="1:26" x14ac:dyDescent="0.25">
      <c r="A24" s="236"/>
      <c r="B24" s="236"/>
      <c r="C24" s="236"/>
      <c r="D24" s="236"/>
      <c r="E24" s="236"/>
      <c r="F24" s="236"/>
      <c r="G24" s="236"/>
      <c r="H24" s="236"/>
      <c r="I24" s="236"/>
      <c r="J24" s="236"/>
      <c r="K24" s="236"/>
      <c r="L24" s="236"/>
      <c r="M24" s="2"/>
      <c r="N24" s="2"/>
      <c r="O24" s="2"/>
      <c r="P24" s="2"/>
      <c r="Q24" s="2"/>
      <c r="R24" s="2"/>
      <c r="S24" s="2"/>
      <c r="T24" s="2"/>
      <c r="U24" s="2"/>
      <c r="V24" s="2"/>
      <c r="W24" s="2"/>
      <c r="X24" s="2"/>
      <c r="Y24" s="2"/>
      <c r="Z24" s="2"/>
    </row>
    <row r="25" spans="1:26" x14ac:dyDescent="0.25">
      <c r="A25" s="445" t="s">
        <v>21</v>
      </c>
      <c r="B25" s="445"/>
      <c r="C25" s="445"/>
      <c r="D25" s="445"/>
      <c r="E25" s="445"/>
      <c r="F25" s="445"/>
      <c r="G25" s="445"/>
      <c r="H25" s="445"/>
      <c r="I25" s="445"/>
      <c r="J25" s="445"/>
      <c r="K25" s="445"/>
      <c r="L25" s="445"/>
      <c r="M25" s="1"/>
      <c r="N25" s="1"/>
      <c r="O25" s="1"/>
      <c r="P25" s="1"/>
      <c r="Q25" s="1"/>
      <c r="R25" s="1"/>
      <c r="S25" s="1"/>
      <c r="T25" s="2"/>
      <c r="U25" s="2"/>
      <c r="V25" s="2"/>
      <c r="W25" s="2"/>
      <c r="X25" s="2"/>
      <c r="Y25" s="2"/>
      <c r="Z25" s="2"/>
    </row>
    <row r="26" spans="1:26" ht="36.950000000000003" customHeight="1" x14ac:dyDescent="0.25">
      <c r="A26" s="438" t="s">
        <v>22</v>
      </c>
      <c r="B26" s="438"/>
      <c r="C26" s="438"/>
      <c r="D26" s="438"/>
      <c r="E26" s="438"/>
      <c r="F26" s="438"/>
      <c r="G26" s="438"/>
      <c r="H26" s="438"/>
      <c r="I26" s="438"/>
      <c r="J26" s="438"/>
      <c r="K26" s="438"/>
      <c r="L26" s="438"/>
      <c r="M26" s="1"/>
      <c r="N26" s="1"/>
      <c r="O26" s="1"/>
      <c r="P26" s="1"/>
      <c r="Q26" s="1"/>
      <c r="R26" s="1"/>
      <c r="S26" s="1"/>
      <c r="T26" s="2"/>
      <c r="U26" s="2"/>
      <c r="V26" s="2"/>
      <c r="W26" s="2"/>
      <c r="X26" s="2"/>
      <c r="Y26" s="2"/>
      <c r="Z26" s="2"/>
    </row>
    <row r="27" spans="1:26" x14ac:dyDescent="0.25">
      <c r="A27" s="439"/>
      <c r="B27" s="439"/>
      <c r="C27" s="439"/>
      <c r="D27" s="439"/>
      <c r="E27" s="439"/>
      <c r="F27" s="439"/>
      <c r="G27" s="439"/>
      <c r="H27" s="439"/>
      <c r="I27" s="439"/>
      <c r="J27" s="439"/>
      <c r="K27" s="439"/>
      <c r="L27" s="439"/>
      <c r="M27" s="1"/>
      <c r="N27" s="1"/>
      <c r="O27" s="1"/>
      <c r="P27" s="1"/>
      <c r="Q27" s="1"/>
      <c r="R27" s="1"/>
      <c r="S27" s="1"/>
      <c r="T27" s="2"/>
      <c r="U27" s="2"/>
      <c r="V27" s="2"/>
      <c r="W27" s="2"/>
      <c r="X27" s="2"/>
      <c r="Y27" s="2"/>
      <c r="Z27" s="2"/>
    </row>
    <row r="28" spans="1:26" x14ac:dyDescent="0.25">
      <c r="A28" s="440" t="s">
        <v>23</v>
      </c>
      <c r="B28" s="440"/>
      <c r="C28" s="440"/>
      <c r="D28" s="440"/>
      <c r="E28" s="440"/>
      <c r="F28" s="440"/>
      <c r="G28" s="440"/>
      <c r="H28" s="440"/>
      <c r="I28" s="440"/>
      <c r="J28" s="440"/>
      <c r="K28" s="440"/>
      <c r="L28" s="440"/>
      <c r="M28" s="1"/>
      <c r="N28" s="1"/>
      <c r="O28" s="1"/>
      <c r="P28" s="1"/>
      <c r="Q28" s="1"/>
      <c r="R28" s="1"/>
      <c r="S28" s="1"/>
      <c r="T28" s="2"/>
      <c r="U28" s="2"/>
      <c r="V28" s="2"/>
      <c r="W28" s="2"/>
      <c r="X28" s="2"/>
      <c r="Y28" s="2"/>
      <c r="Z28" s="2"/>
    </row>
    <row r="29" spans="1:26" ht="15" customHeight="1" x14ac:dyDescent="0.25">
      <c r="A29" s="442" t="s">
        <v>24</v>
      </c>
      <c r="B29" s="442"/>
      <c r="C29" s="442"/>
      <c r="D29" s="442"/>
      <c r="E29" s="442"/>
      <c r="F29" s="442"/>
      <c r="G29" s="442"/>
      <c r="H29" s="442"/>
      <c r="I29" s="442"/>
      <c r="J29" s="442"/>
      <c r="K29" s="442"/>
      <c r="L29" s="442"/>
      <c r="M29" s="1"/>
      <c r="N29" s="1"/>
      <c r="O29" s="1"/>
      <c r="P29" s="1"/>
      <c r="Q29" s="1"/>
      <c r="R29" s="1"/>
      <c r="S29" s="1"/>
      <c r="T29" s="2"/>
      <c r="U29" s="2"/>
      <c r="V29" s="2"/>
      <c r="W29" s="2"/>
      <c r="X29" s="2"/>
      <c r="Y29" s="2"/>
      <c r="Z29" s="2"/>
    </row>
    <row r="30" spans="1:26" x14ac:dyDescent="0.25">
      <c r="A30" s="237"/>
      <c r="B30" s="237"/>
      <c r="C30" s="237"/>
      <c r="D30" s="237"/>
      <c r="E30" s="237"/>
      <c r="F30" s="237"/>
      <c r="G30" s="237"/>
      <c r="H30" s="237"/>
      <c r="I30" s="237"/>
      <c r="J30" s="237"/>
      <c r="K30" s="237"/>
      <c r="L30" s="237"/>
      <c r="M30" s="1"/>
      <c r="N30" s="1"/>
      <c r="O30" s="1"/>
      <c r="P30" s="1"/>
      <c r="Q30" s="1"/>
      <c r="R30" s="1"/>
      <c r="S30" s="1"/>
      <c r="T30" s="2"/>
      <c r="U30" s="2"/>
      <c r="V30" s="2"/>
      <c r="W30" s="2"/>
      <c r="X30" s="2"/>
      <c r="Y30" s="2"/>
      <c r="Z30" s="2"/>
    </row>
    <row r="31" spans="1:26" x14ac:dyDescent="0.25">
      <c r="A31" s="440" t="s">
        <v>25</v>
      </c>
      <c r="B31" s="440"/>
      <c r="C31" s="440"/>
      <c r="D31" s="440"/>
      <c r="E31" s="440"/>
      <c r="F31" s="440"/>
      <c r="G31" s="440"/>
      <c r="H31" s="440"/>
      <c r="I31" s="440"/>
      <c r="J31" s="440"/>
      <c r="K31" s="440"/>
      <c r="L31" s="440"/>
      <c r="M31" s="1"/>
      <c r="N31" s="1"/>
      <c r="O31" s="1"/>
      <c r="P31" s="1"/>
      <c r="Q31" s="1"/>
      <c r="R31" s="1"/>
      <c r="S31" s="1"/>
      <c r="T31" s="2"/>
      <c r="U31" s="2"/>
      <c r="V31" s="2"/>
      <c r="W31" s="2"/>
      <c r="X31" s="2"/>
      <c r="Y31" s="2"/>
      <c r="Z31" s="2"/>
    </row>
    <row r="32" spans="1:26" ht="47.45" customHeight="1" x14ac:dyDescent="0.25">
      <c r="A32" s="437" t="s">
        <v>26</v>
      </c>
      <c r="B32" s="437"/>
      <c r="C32" s="437"/>
      <c r="D32" s="437"/>
      <c r="E32" s="437"/>
      <c r="F32" s="437"/>
      <c r="G32" s="437"/>
      <c r="H32" s="437"/>
      <c r="I32" s="437"/>
      <c r="J32" s="437"/>
      <c r="K32" s="437"/>
      <c r="L32" s="437"/>
      <c r="M32" s="1"/>
      <c r="N32" s="1"/>
      <c r="O32" s="1"/>
      <c r="P32" s="1"/>
      <c r="Q32" s="1"/>
      <c r="R32" s="1"/>
      <c r="S32" s="1"/>
      <c r="T32" s="2"/>
      <c r="U32" s="2"/>
      <c r="V32" s="2"/>
      <c r="W32" s="2"/>
      <c r="X32" s="2"/>
      <c r="Y32" s="2"/>
      <c r="Z32" s="2"/>
    </row>
    <row r="33" spans="1:26" x14ac:dyDescent="0.25">
      <c r="A33" s="441"/>
      <c r="B33" s="441"/>
      <c r="C33" s="441"/>
      <c r="D33" s="441"/>
      <c r="E33" s="441"/>
      <c r="F33" s="441"/>
      <c r="G33" s="441"/>
      <c r="H33" s="441"/>
      <c r="I33" s="441"/>
      <c r="J33" s="441"/>
      <c r="K33" s="441"/>
      <c r="L33" s="441"/>
      <c r="M33" s="1"/>
      <c r="N33" s="1"/>
      <c r="O33" s="1"/>
      <c r="P33" s="1"/>
      <c r="Q33" s="1"/>
      <c r="R33" s="1"/>
      <c r="S33" s="1"/>
      <c r="T33" s="2"/>
      <c r="U33" s="2"/>
      <c r="V33" s="2"/>
      <c r="W33" s="2"/>
      <c r="X33" s="2"/>
      <c r="Y33" s="2"/>
      <c r="Z33" s="2"/>
    </row>
    <row r="34" spans="1:26" x14ac:dyDescent="0.25">
      <c r="A34" s="440" t="s">
        <v>27</v>
      </c>
      <c r="B34" s="440"/>
      <c r="C34" s="440"/>
      <c r="D34" s="440"/>
      <c r="E34" s="440"/>
      <c r="F34" s="440"/>
      <c r="G34" s="440"/>
      <c r="H34" s="440"/>
      <c r="I34" s="440"/>
      <c r="J34" s="440"/>
      <c r="K34" s="440"/>
      <c r="L34" s="440"/>
      <c r="M34" s="1"/>
      <c r="N34" s="1"/>
      <c r="O34" s="1"/>
      <c r="P34" s="1"/>
      <c r="Q34" s="1"/>
      <c r="R34" s="1"/>
      <c r="S34" s="1"/>
      <c r="T34" s="2"/>
      <c r="U34" s="2"/>
      <c r="V34" s="2"/>
      <c r="W34" s="2"/>
      <c r="X34" s="2"/>
      <c r="Y34" s="2"/>
      <c r="Z34" s="2"/>
    </row>
    <row r="35" spans="1:26" ht="48.95" customHeight="1" x14ac:dyDescent="0.25">
      <c r="A35" s="438" t="s">
        <v>28</v>
      </c>
      <c r="B35" s="437"/>
      <c r="C35" s="437"/>
      <c r="D35" s="437"/>
      <c r="E35" s="437"/>
      <c r="F35" s="437"/>
      <c r="G35" s="437"/>
      <c r="H35" s="437"/>
      <c r="I35" s="437"/>
      <c r="J35" s="437"/>
      <c r="K35" s="437"/>
      <c r="L35" s="437"/>
      <c r="M35" s="1"/>
      <c r="N35" s="1"/>
      <c r="O35" s="1"/>
      <c r="P35" s="1"/>
      <c r="Q35" s="1"/>
      <c r="R35" s="1"/>
      <c r="S35" s="1"/>
      <c r="T35" s="2"/>
      <c r="U35" s="2"/>
      <c r="V35" s="2"/>
      <c r="W35" s="2"/>
      <c r="X35" s="2"/>
      <c r="Y35" s="2"/>
      <c r="Z35" s="2"/>
    </row>
    <row r="36" spans="1:26" x14ac:dyDescent="0.25">
      <c r="A36" s="227"/>
      <c r="B36" s="227"/>
      <c r="C36" s="227"/>
      <c r="D36" s="227"/>
      <c r="E36" s="227"/>
      <c r="F36" s="227"/>
      <c r="G36" s="227"/>
      <c r="H36" s="227"/>
      <c r="I36" s="227"/>
      <c r="J36" s="227"/>
      <c r="K36" s="227"/>
      <c r="L36" s="227"/>
      <c r="M36" s="1"/>
      <c r="N36" s="1"/>
      <c r="O36" s="1"/>
      <c r="P36" s="1"/>
      <c r="Q36" s="1"/>
      <c r="R36" s="1"/>
      <c r="S36" s="1"/>
      <c r="T36" s="2"/>
      <c r="U36" s="2"/>
      <c r="V36" s="2"/>
      <c r="W36" s="2"/>
      <c r="X36" s="2"/>
      <c r="Y36" s="2"/>
      <c r="Z36" s="2"/>
    </row>
    <row r="37" spans="1:26" x14ac:dyDescent="0.25">
      <c r="A37" s="357" t="s">
        <v>29</v>
      </c>
      <c r="B37" s="227"/>
      <c r="C37" s="227"/>
      <c r="D37" s="227"/>
      <c r="E37" s="227"/>
      <c r="F37" s="227"/>
      <c r="G37" s="227"/>
      <c r="H37" s="227"/>
      <c r="I37" s="227"/>
      <c r="J37" s="227"/>
      <c r="K37" s="227"/>
      <c r="L37" s="227"/>
      <c r="M37" s="1"/>
      <c r="N37" s="1"/>
      <c r="O37" s="1"/>
      <c r="P37" s="1"/>
      <c r="Q37" s="1"/>
      <c r="R37" s="1"/>
      <c r="S37" s="1"/>
      <c r="T37" s="2"/>
      <c r="U37" s="2"/>
      <c r="V37" s="2"/>
      <c r="W37" s="2"/>
      <c r="X37" s="2"/>
      <c r="Y37" s="2"/>
      <c r="Z37" s="2"/>
    </row>
    <row r="38" spans="1:26" ht="30" customHeight="1" x14ac:dyDescent="0.25">
      <c r="A38" s="442" t="s">
        <v>30</v>
      </c>
      <c r="B38" s="442"/>
      <c r="C38" s="442"/>
      <c r="D38" s="442"/>
      <c r="E38" s="442"/>
      <c r="F38" s="442"/>
      <c r="G38" s="442"/>
      <c r="H38" s="442"/>
      <c r="I38" s="442"/>
      <c r="J38" s="442"/>
      <c r="K38" s="442"/>
      <c r="L38" s="442"/>
      <c r="M38" s="1"/>
      <c r="N38" s="1"/>
      <c r="O38" s="1"/>
      <c r="P38" s="1"/>
      <c r="Q38" s="1"/>
      <c r="R38" s="1"/>
      <c r="S38" s="1"/>
      <c r="T38" s="2"/>
      <c r="U38" s="2"/>
      <c r="V38" s="2"/>
      <c r="W38" s="2"/>
      <c r="X38" s="2"/>
      <c r="Y38" s="2"/>
      <c r="Z38" s="2"/>
    </row>
    <row r="39" spans="1:26" x14ac:dyDescent="0.25">
      <c r="A39" s="227"/>
      <c r="B39" s="227"/>
      <c r="C39" s="227"/>
      <c r="D39" s="227"/>
      <c r="E39" s="227"/>
      <c r="F39" s="227"/>
      <c r="G39" s="227"/>
      <c r="H39" s="227"/>
      <c r="I39" s="227"/>
      <c r="J39" s="227"/>
      <c r="K39" s="227"/>
      <c r="L39" s="227"/>
      <c r="M39" s="1"/>
      <c r="N39" s="1"/>
      <c r="O39" s="1"/>
      <c r="P39" s="1"/>
      <c r="Q39" s="1"/>
      <c r="R39" s="1"/>
      <c r="S39" s="1"/>
      <c r="T39" s="2"/>
      <c r="U39" s="2"/>
      <c r="V39" s="2"/>
      <c r="W39" s="2"/>
      <c r="X39" s="2"/>
      <c r="Y39" s="2"/>
      <c r="Z39" s="2"/>
    </row>
    <row r="40" spans="1:26" x14ac:dyDescent="0.25">
      <c r="A40" s="357" t="s">
        <v>31</v>
      </c>
      <c r="B40" s="227"/>
      <c r="C40" s="227"/>
      <c r="D40" s="227"/>
      <c r="E40" s="227"/>
      <c r="F40" s="227"/>
      <c r="G40" s="227"/>
      <c r="H40" s="227"/>
      <c r="I40" s="227"/>
      <c r="J40" s="227"/>
      <c r="K40" s="227"/>
      <c r="L40" s="227"/>
      <c r="M40" s="1"/>
      <c r="N40" s="1"/>
      <c r="O40" s="1"/>
      <c r="P40" s="1"/>
      <c r="Q40" s="1"/>
      <c r="R40" s="1"/>
      <c r="S40" s="1"/>
      <c r="T40" s="2"/>
      <c r="U40" s="2"/>
      <c r="V40" s="2"/>
      <c r="W40" s="2"/>
      <c r="X40" s="2"/>
      <c r="Y40" s="2"/>
      <c r="Z40" s="2"/>
    </row>
    <row r="41" spans="1:26" ht="27.75" customHeight="1" x14ac:dyDescent="0.25">
      <c r="A41" s="442" t="s">
        <v>32</v>
      </c>
      <c r="B41" s="442"/>
      <c r="C41" s="442"/>
      <c r="D41" s="442"/>
      <c r="E41" s="442"/>
      <c r="F41" s="442"/>
      <c r="G41" s="442"/>
      <c r="H41" s="442"/>
      <c r="I41" s="442"/>
      <c r="J41" s="442"/>
      <c r="K41" s="442"/>
      <c r="L41" s="442"/>
      <c r="M41" s="1"/>
      <c r="N41" s="1"/>
      <c r="O41" s="1"/>
      <c r="P41" s="1"/>
      <c r="Q41" s="1"/>
      <c r="R41" s="1"/>
      <c r="S41" s="1"/>
      <c r="T41" s="2"/>
      <c r="U41" s="2"/>
      <c r="V41" s="2"/>
      <c r="W41" s="2"/>
      <c r="X41" s="2"/>
      <c r="Y41" s="2"/>
      <c r="Z41" s="2"/>
    </row>
    <row r="42" spans="1:26" x14ac:dyDescent="0.25">
      <c r="A42" s="227"/>
      <c r="B42" s="227"/>
      <c r="C42" s="227"/>
      <c r="D42" s="227"/>
      <c r="E42" s="227"/>
      <c r="F42" s="227"/>
      <c r="G42" s="227"/>
      <c r="H42" s="227"/>
      <c r="I42" s="227"/>
      <c r="J42" s="227"/>
      <c r="K42" s="227"/>
      <c r="L42" s="227"/>
      <c r="M42" s="1"/>
      <c r="N42" s="1"/>
      <c r="O42" s="1"/>
      <c r="P42" s="1"/>
      <c r="Q42" s="1"/>
      <c r="R42" s="1"/>
      <c r="S42" s="1"/>
      <c r="T42" s="2"/>
      <c r="U42" s="2"/>
      <c r="V42" s="2"/>
      <c r="W42" s="2"/>
      <c r="X42" s="2"/>
      <c r="Y42" s="2"/>
      <c r="Z42" s="2"/>
    </row>
    <row r="43" spans="1:26" x14ac:dyDescent="0.25">
      <c r="A43" s="440" t="s">
        <v>33</v>
      </c>
      <c r="B43" s="440"/>
      <c r="C43" s="440"/>
      <c r="D43" s="440"/>
      <c r="E43" s="440"/>
      <c r="F43" s="440"/>
      <c r="G43" s="440"/>
      <c r="H43" s="440"/>
      <c r="I43" s="440"/>
      <c r="J43" s="440"/>
      <c r="K43" s="440"/>
      <c r="L43" s="440"/>
      <c r="M43" s="6"/>
      <c r="N43" s="6"/>
      <c r="O43" s="6"/>
      <c r="P43" s="6"/>
      <c r="Q43" s="6"/>
      <c r="R43" s="6"/>
      <c r="S43" s="6"/>
    </row>
    <row r="44" spans="1:26" ht="37.5" customHeight="1" x14ac:dyDescent="0.25">
      <c r="A44" s="437" t="s">
        <v>34</v>
      </c>
      <c r="B44" s="437"/>
      <c r="C44" s="437"/>
      <c r="D44" s="437"/>
      <c r="E44" s="437"/>
      <c r="F44" s="437"/>
      <c r="G44" s="437"/>
      <c r="H44" s="437"/>
      <c r="I44" s="437"/>
      <c r="J44" s="437"/>
      <c r="K44" s="437"/>
      <c r="L44" s="437"/>
      <c r="M44" s="6"/>
      <c r="N44" s="6"/>
      <c r="O44" s="6"/>
      <c r="P44" s="6"/>
      <c r="Q44" s="6"/>
      <c r="R44" s="6"/>
      <c r="S44" s="6"/>
    </row>
    <row r="45" spans="1:26" x14ac:dyDescent="0.25">
      <c r="A45" s="237"/>
      <c r="B45" s="238"/>
      <c r="C45" s="238"/>
      <c r="D45" s="238"/>
      <c r="E45" s="238"/>
      <c r="F45" s="238"/>
      <c r="G45" s="238"/>
      <c r="H45" s="238"/>
      <c r="I45" s="238"/>
      <c r="J45" s="238"/>
      <c r="K45" s="238"/>
      <c r="L45" s="238"/>
      <c r="M45" s="6"/>
      <c r="N45" s="6"/>
      <c r="O45" s="6"/>
      <c r="P45" s="6"/>
      <c r="Q45" s="6"/>
      <c r="R45" s="6"/>
      <c r="S45" s="6"/>
    </row>
    <row r="46" spans="1:26" x14ac:dyDescent="0.25">
      <c r="A46" s="358" t="s">
        <v>35</v>
      </c>
      <c r="B46" s="238"/>
      <c r="C46" s="238"/>
      <c r="D46" s="238"/>
      <c r="E46" s="238"/>
      <c r="F46" s="238"/>
      <c r="G46" s="238"/>
      <c r="H46" s="238"/>
      <c r="I46" s="238"/>
      <c r="J46" s="238"/>
      <c r="K46" s="238"/>
      <c r="L46" s="238"/>
      <c r="M46" s="6"/>
      <c r="N46" s="6"/>
      <c r="O46" s="6"/>
      <c r="P46" s="6"/>
      <c r="Q46" s="6"/>
      <c r="R46" s="6"/>
      <c r="S46" s="6"/>
    </row>
    <row r="47" spans="1:26" ht="38.1" customHeight="1" x14ac:dyDescent="0.25">
      <c r="A47" s="437" t="s">
        <v>36</v>
      </c>
      <c r="B47" s="437"/>
      <c r="C47" s="437"/>
      <c r="D47" s="437"/>
      <c r="E47" s="437"/>
      <c r="F47" s="437"/>
      <c r="G47" s="437"/>
      <c r="H47" s="437"/>
      <c r="I47" s="437"/>
      <c r="J47" s="437"/>
      <c r="K47" s="437"/>
      <c r="L47" s="437"/>
      <c r="M47" s="6"/>
      <c r="N47" s="6"/>
      <c r="O47" s="6"/>
      <c r="P47" s="6"/>
      <c r="Q47" s="6"/>
      <c r="R47" s="6"/>
      <c r="S47" s="6"/>
    </row>
    <row r="48" spans="1:26" x14ac:dyDescent="0.25">
      <c r="A48" s="237"/>
      <c r="B48" s="238"/>
      <c r="C48" s="238"/>
      <c r="D48" s="238"/>
      <c r="E48" s="238"/>
      <c r="F48" s="238"/>
      <c r="G48" s="238"/>
      <c r="H48" s="238"/>
      <c r="I48" s="238"/>
      <c r="J48" s="238"/>
      <c r="K48" s="238"/>
      <c r="L48" s="238"/>
      <c r="M48" s="6"/>
      <c r="N48" s="6"/>
      <c r="O48" s="6"/>
      <c r="P48" s="6"/>
      <c r="Q48" s="6"/>
      <c r="R48" s="6"/>
      <c r="S48" s="6"/>
    </row>
    <row r="49" spans="1:19" x14ac:dyDescent="0.25">
      <c r="A49" s="358" t="s">
        <v>37</v>
      </c>
      <c r="B49" s="238"/>
      <c r="C49" s="238"/>
      <c r="D49" s="238"/>
      <c r="E49" s="238"/>
      <c r="F49" s="238"/>
      <c r="G49" s="238"/>
      <c r="H49" s="238"/>
      <c r="I49" s="238"/>
      <c r="J49" s="238"/>
      <c r="K49" s="238"/>
      <c r="L49" s="238"/>
      <c r="M49" s="6"/>
      <c r="N49" s="6"/>
      <c r="O49" s="6"/>
      <c r="P49" s="6"/>
      <c r="Q49" s="6"/>
      <c r="R49" s="6"/>
      <c r="S49" s="6"/>
    </row>
    <row r="50" spans="1:19" ht="35.450000000000003" customHeight="1" x14ac:dyDescent="0.25">
      <c r="A50" s="437" t="s">
        <v>38</v>
      </c>
      <c r="B50" s="437"/>
      <c r="C50" s="437"/>
      <c r="D50" s="437"/>
      <c r="E50" s="437"/>
      <c r="F50" s="437"/>
      <c r="G50" s="437"/>
      <c r="H50" s="437"/>
      <c r="I50" s="437"/>
      <c r="J50" s="437"/>
      <c r="K50" s="437"/>
      <c r="L50" s="437"/>
      <c r="M50" s="6"/>
      <c r="N50" s="6"/>
      <c r="O50" s="6"/>
      <c r="P50" s="6"/>
      <c r="Q50" s="6"/>
      <c r="R50" s="6"/>
      <c r="S50" s="6"/>
    </row>
    <row r="51" spans="1:19" x14ac:dyDescent="0.25">
      <c r="A51" s="237"/>
      <c r="B51" s="238"/>
      <c r="C51" s="238"/>
      <c r="D51" s="238"/>
      <c r="E51" s="238"/>
      <c r="F51" s="238"/>
      <c r="G51" s="238"/>
      <c r="H51" s="238"/>
      <c r="I51" s="238"/>
      <c r="J51" s="238"/>
      <c r="K51" s="238"/>
      <c r="L51" s="238"/>
      <c r="M51" s="6"/>
      <c r="N51" s="6"/>
      <c r="O51" s="6"/>
      <c r="P51" s="6"/>
      <c r="Q51" s="6"/>
      <c r="R51" s="6"/>
      <c r="S51" s="6"/>
    </row>
    <row r="52" spans="1:19" x14ac:dyDescent="0.25">
      <c r="A52" s="358" t="s">
        <v>39</v>
      </c>
      <c r="B52" s="238"/>
      <c r="C52" s="238"/>
      <c r="D52" s="238"/>
      <c r="E52" s="238"/>
      <c r="F52" s="238"/>
      <c r="G52" s="238"/>
      <c r="H52" s="238"/>
      <c r="I52" s="238"/>
      <c r="J52" s="238"/>
      <c r="K52" s="238"/>
      <c r="L52" s="238"/>
      <c r="M52" s="6"/>
      <c r="N52" s="6"/>
      <c r="O52" s="6"/>
      <c r="P52" s="6"/>
      <c r="Q52" s="6"/>
      <c r="R52" s="6"/>
      <c r="S52" s="6"/>
    </row>
    <row r="53" spans="1:19" ht="27" customHeight="1" x14ac:dyDescent="0.25">
      <c r="A53" s="437" t="s">
        <v>40</v>
      </c>
      <c r="B53" s="437"/>
      <c r="C53" s="437"/>
      <c r="D53" s="437"/>
      <c r="E53" s="437"/>
      <c r="F53" s="437"/>
      <c r="G53" s="437"/>
      <c r="H53" s="437"/>
      <c r="I53" s="437"/>
      <c r="J53" s="437"/>
      <c r="K53" s="437"/>
      <c r="L53" s="437"/>
      <c r="M53" s="6"/>
      <c r="N53" s="6"/>
      <c r="O53" s="6"/>
      <c r="P53" s="6"/>
      <c r="Q53" s="6"/>
      <c r="R53" s="6"/>
      <c r="S53" s="6"/>
    </row>
    <row r="54" spans="1:19" x14ac:dyDescent="0.25">
      <c r="A54" s="237"/>
      <c r="B54" s="238"/>
      <c r="C54" s="238"/>
      <c r="D54" s="238"/>
      <c r="E54" s="238"/>
      <c r="F54" s="238"/>
      <c r="G54" s="238"/>
      <c r="H54" s="238"/>
      <c r="I54" s="238"/>
      <c r="J54" s="238"/>
      <c r="K54" s="238"/>
      <c r="L54" s="238"/>
      <c r="M54" s="6"/>
      <c r="N54" s="6"/>
      <c r="O54" s="6"/>
      <c r="P54" s="6"/>
      <c r="Q54" s="6"/>
      <c r="R54" s="6"/>
      <c r="S54" s="6"/>
    </row>
    <row r="55" spans="1:19" x14ac:dyDescent="0.25">
      <c r="A55" s="358" t="s">
        <v>41</v>
      </c>
      <c r="B55" s="238"/>
      <c r="C55" s="238"/>
      <c r="D55" s="238"/>
      <c r="E55" s="238"/>
      <c r="F55" s="238"/>
      <c r="G55" s="238"/>
      <c r="H55" s="238"/>
      <c r="I55" s="238"/>
      <c r="J55" s="238"/>
      <c r="K55" s="238"/>
      <c r="L55" s="238"/>
      <c r="M55" s="6"/>
      <c r="N55" s="6"/>
      <c r="O55" s="6"/>
      <c r="P55" s="6"/>
      <c r="Q55" s="6"/>
      <c r="R55" s="6"/>
      <c r="S55" s="6"/>
    </row>
    <row r="56" spans="1:19" ht="40.5" customHeight="1" x14ac:dyDescent="0.25">
      <c r="A56" s="437" t="s">
        <v>42</v>
      </c>
      <c r="B56" s="437"/>
      <c r="C56" s="437"/>
      <c r="D56" s="437"/>
      <c r="E56" s="437"/>
      <c r="F56" s="437"/>
      <c r="G56" s="437"/>
      <c r="H56" s="437"/>
      <c r="I56" s="437"/>
      <c r="J56" s="437"/>
      <c r="K56" s="437"/>
      <c r="L56" s="437"/>
      <c r="M56" s="6"/>
      <c r="N56" s="6"/>
      <c r="O56" s="6"/>
      <c r="P56" s="6"/>
      <c r="Q56" s="6"/>
      <c r="R56" s="6"/>
      <c r="S56" s="6"/>
    </row>
    <row r="57" spans="1:19" x14ac:dyDescent="0.25">
      <c r="A57" s="7"/>
      <c r="B57" s="6"/>
      <c r="C57" s="6"/>
      <c r="D57" s="6"/>
      <c r="E57" s="6"/>
      <c r="F57" s="6"/>
      <c r="G57" s="6"/>
      <c r="H57" s="6"/>
      <c r="I57" s="6"/>
      <c r="J57" s="6"/>
      <c r="K57" s="6"/>
      <c r="L57" s="6"/>
      <c r="M57" s="6"/>
      <c r="N57" s="6"/>
      <c r="O57" s="6"/>
      <c r="P57" s="6"/>
      <c r="Q57" s="6"/>
      <c r="R57" s="6"/>
      <c r="S57" s="6"/>
    </row>
    <row r="58" spans="1:19" x14ac:dyDescent="0.25">
      <c r="A58" s="7"/>
      <c r="B58" s="6"/>
      <c r="C58" s="6"/>
      <c r="D58" s="6"/>
      <c r="E58" s="6"/>
      <c r="F58" s="6"/>
      <c r="G58" s="6"/>
      <c r="H58" s="6"/>
      <c r="I58" s="6"/>
      <c r="J58" s="6"/>
      <c r="K58" s="6"/>
      <c r="L58" s="6"/>
      <c r="M58" s="6"/>
      <c r="N58" s="6"/>
      <c r="O58" s="6"/>
      <c r="P58" s="6"/>
      <c r="Q58" s="6"/>
      <c r="R58" s="6"/>
      <c r="S58" s="6"/>
    </row>
    <row r="59" spans="1:19" x14ac:dyDescent="0.25">
      <c r="A59" s="7"/>
      <c r="B59" s="6"/>
      <c r="C59" s="6"/>
      <c r="D59" s="6"/>
      <c r="E59" s="6"/>
      <c r="F59" s="6"/>
      <c r="G59" s="6"/>
      <c r="H59" s="6"/>
      <c r="I59" s="6"/>
      <c r="J59" s="6"/>
      <c r="K59" s="6"/>
      <c r="L59" s="6"/>
      <c r="M59" s="6"/>
      <c r="N59" s="6"/>
      <c r="O59" s="6"/>
      <c r="P59" s="6"/>
      <c r="Q59" s="6"/>
      <c r="R59" s="6"/>
      <c r="S59" s="6"/>
    </row>
    <row r="60" spans="1:19" x14ac:dyDescent="0.25">
      <c r="A60" s="7"/>
      <c r="B60" s="6"/>
      <c r="C60" s="6"/>
      <c r="D60" s="6"/>
      <c r="E60" s="6"/>
      <c r="F60" s="6"/>
      <c r="G60" s="6"/>
      <c r="H60" s="6"/>
      <c r="I60" s="6"/>
      <c r="J60" s="6"/>
      <c r="K60" s="6"/>
      <c r="L60" s="6"/>
      <c r="M60" s="6"/>
      <c r="N60" s="6"/>
      <c r="O60" s="6"/>
      <c r="P60" s="6"/>
      <c r="Q60" s="6"/>
      <c r="R60" s="6"/>
      <c r="S60" s="6"/>
    </row>
    <row r="61" spans="1:19" x14ac:dyDescent="0.25">
      <c r="A61" s="7"/>
      <c r="B61" s="6"/>
      <c r="C61" s="6"/>
      <c r="D61" s="6"/>
      <c r="E61" s="6"/>
      <c r="F61" s="6"/>
      <c r="G61" s="6"/>
      <c r="H61" s="6"/>
      <c r="I61" s="6"/>
      <c r="J61" s="6"/>
      <c r="K61" s="6"/>
      <c r="L61" s="6"/>
      <c r="M61" s="6"/>
      <c r="N61" s="6"/>
      <c r="O61" s="6"/>
      <c r="P61" s="6"/>
      <c r="Q61" s="6"/>
      <c r="R61" s="6"/>
      <c r="S61" s="6"/>
    </row>
    <row r="62" spans="1:19" x14ac:dyDescent="0.25">
      <c r="A62" s="7"/>
      <c r="B62" s="6"/>
      <c r="C62" s="6"/>
      <c r="D62" s="6"/>
      <c r="E62" s="6"/>
      <c r="F62" s="6"/>
      <c r="G62" s="6"/>
      <c r="H62" s="6"/>
      <c r="I62" s="6"/>
      <c r="J62" s="6"/>
      <c r="K62" s="6"/>
      <c r="L62" s="6"/>
      <c r="M62" s="6"/>
      <c r="N62" s="6"/>
      <c r="O62" s="6"/>
      <c r="P62" s="6"/>
      <c r="Q62" s="6"/>
      <c r="R62" s="6"/>
      <c r="S62" s="6"/>
    </row>
    <row r="63" spans="1:19" x14ac:dyDescent="0.25">
      <c r="A63" s="7"/>
      <c r="B63" s="6"/>
      <c r="C63" s="6"/>
      <c r="D63" s="6"/>
      <c r="E63" s="6"/>
      <c r="F63" s="6"/>
      <c r="G63" s="6"/>
      <c r="H63" s="6"/>
      <c r="I63" s="6"/>
      <c r="J63" s="6"/>
      <c r="K63" s="6"/>
      <c r="L63" s="6"/>
      <c r="M63" s="6"/>
      <c r="N63" s="6"/>
      <c r="O63" s="6"/>
      <c r="P63" s="6"/>
      <c r="Q63" s="6"/>
      <c r="R63" s="6"/>
      <c r="S63" s="6"/>
    </row>
    <row r="64" spans="1:19" x14ac:dyDescent="0.25">
      <c r="A64" s="7"/>
      <c r="B64" s="6"/>
      <c r="C64" s="6"/>
      <c r="D64" s="6"/>
      <c r="E64" s="6"/>
      <c r="F64" s="6"/>
      <c r="G64" s="6"/>
      <c r="H64" s="6"/>
      <c r="I64" s="6"/>
      <c r="J64" s="6"/>
      <c r="K64" s="6"/>
      <c r="L64" s="6"/>
      <c r="M64" s="6"/>
      <c r="N64" s="6"/>
      <c r="O64" s="6"/>
      <c r="P64" s="6"/>
      <c r="Q64" s="6"/>
      <c r="R64" s="6"/>
      <c r="S64" s="6"/>
    </row>
    <row r="65" spans="1:19" x14ac:dyDescent="0.25">
      <c r="A65" s="7"/>
      <c r="B65" s="6"/>
      <c r="C65" s="6"/>
      <c r="D65" s="6"/>
      <c r="E65" s="6"/>
      <c r="F65" s="6"/>
      <c r="G65" s="6"/>
      <c r="H65" s="6"/>
      <c r="I65" s="6"/>
      <c r="J65" s="6"/>
      <c r="K65" s="6"/>
      <c r="L65" s="6"/>
      <c r="M65" s="6"/>
      <c r="N65" s="6"/>
      <c r="O65" s="6"/>
      <c r="P65" s="6"/>
      <c r="Q65" s="6"/>
      <c r="R65" s="6"/>
      <c r="S65" s="6"/>
    </row>
    <row r="66" spans="1:19" x14ac:dyDescent="0.25">
      <c r="A66" s="7"/>
      <c r="B66" s="6"/>
      <c r="C66" s="6"/>
      <c r="D66" s="6"/>
      <c r="E66" s="6"/>
      <c r="F66" s="6"/>
      <c r="G66" s="6"/>
      <c r="H66" s="6"/>
      <c r="I66" s="6"/>
      <c r="J66" s="6"/>
      <c r="K66" s="6"/>
      <c r="L66" s="6"/>
      <c r="M66" s="6"/>
      <c r="N66" s="6"/>
      <c r="O66" s="6"/>
      <c r="P66" s="6"/>
      <c r="Q66" s="6"/>
      <c r="R66" s="6"/>
      <c r="S66" s="6"/>
    </row>
    <row r="67" spans="1:19" x14ac:dyDescent="0.25">
      <c r="A67" s="7"/>
      <c r="B67" s="6"/>
      <c r="C67" s="6"/>
      <c r="D67" s="6"/>
      <c r="E67" s="6"/>
      <c r="F67" s="6"/>
      <c r="G67" s="6"/>
      <c r="H67" s="6"/>
      <c r="I67" s="6"/>
      <c r="J67" s="6"/>
      <c r="K67" s="6"/>
      <c r="L67" s="6"/>
      <c r="M67" s="6"/>
      <c r="N67" s="6"/>
      <c r="O67" s="6"/>
      <c r="P67" s="6"/>
      <c r="Q67" s="6"/>
      <c r="R67" s="6"/>
      <c r="S67" s="6"/>
    </row>
    <row r="68" spans="1:19" x14ac:dyDescent="0.25">
      <c r="A68" s="7"/>
      <c r="B68" s="6"/>
      <c r="C68" s="6"/>
      <c r="D68" s="6"/>
      <c r="E68" s="6"/>
      <c r="F68" s="6"/>
      <c r="G68" s="6"/>
      <c r="H68" s="6"/>
      <c r="I68" s="6"/>
      <c r="J68" s="6"/>
      <c r="K68" s="6"/>
      <c r="L68" s="6"/>
      <c r="M68" s="6"/>
      <c r="N68" s="6"/>
      <c r="O68" s="6"/>
      <c r="P68" s="6"/>
      <c r="Q68" s="6"/>
      <c r="R68" s="6"/>
      <c r="S68" s="6"/>
    </row>
    <row r="69" spans="1:19" x14ac:dyDescent="0.25">
      <c r="A69" s="7"/>
      <c r="B69" s="6"/>
      <c r="C69" s="6"/>
      <c r="D69" s="6"/>
      <c r="E69" s="6"/>
      <c r="F69" s="6"/>
      <c r="G69" s="6"/>
      <c r="H69" s="6"/>
      <c r="I69" s="6"/>
      <c r="J69" s="6"/>
      <c r="K69" s="6"/>
      <c r="L69" s="6"/>
      <c r="M69" s="6"/>
      <c r="N69" s="6"/>
      <c r="O69" s="6"/>
      <c r="P69" s="6"/>
      <c r="Q69" s="6"/>
      <c r="R69" s="6"/>
      <c r="S69" s="6"/>
    </row>
    <row r="70" spans="1:19" x14ac:dyDescent="0.25">
      <c r="A70" s="7"/>
      <c r="B70" s="6"/>
      <c r="C70" s="6"/>
      <c r="D70" s="6"/>
      <c r="E70" s="6"/>
      <c r="F70" s="6"/>
      <c r="G70" s="6"/>
      <c r="H70" s="6"/>
      <c r="I70" s="6"/>
      <c r="J70" s="6"/>
      <c r="K70" s="6"/>
      <c r="L70" s="6"/>
      <c r="M70" s="6"/>
      <c r="N70" s="6"/>
      <c r="O70" s="6"/>
      <c r="P70" s="6"/>
      <c r="Q70" s="6"/>
      <c r="R70" s="6"/>
      <c r="S70" s="6"/>
    </row>
    <row r="71" spans="1:19" x14ac:dyDescent="0.25">
      <c r="A71" s="7"/>
      <c r="B71" s="6"/>
      <c r="C71" s="6"/>
      <c r="D71" s="6"/>
      <c r="E71" s="6"/>
      <c r="F71" s="6"/>
      <c r="G71" s="6"/>
      <c r="H71" s="6"/>
      <c r="I71" s="6"/>
      <c r="J71" s="6"/>
      <c r="K71" s="6"/>
      <c r="L71" s="6"/>
      <c r="M71" s="6"/>
      <c r="N71" s="6"/>
      <c r="O71" s="6"/>
      <c r="P71" s="6"/>
      <c r="Q71" s="6"/>
      <c r="R71" s="6"/>
      <c r="S71" s="6"/>
    </row>
    <row r="72" spans="1:19" x14ac:dyDescent="0.25">
      <c r="A72" s="7"/>
      <c r="B72" s="6"/>
      <c r="C72" s="6"/>
      <c r="D72" s="6"/>
      <c r="E72" s="6"/>
      <c r="F72" s="6"/>
      <c r="G72" s="6"/>
      <c r="H72" s="6"/>
      <c r="I72" s="6"/>
      <c r="J72" s="6"/>
      <c r="K72" s="6"/>
      <c r="L72" s="6"/>
      <c r="M72" s="6"/>
      <c r="N72" s="6"/>
      <c r="O72" s="6"/>
      <c r="P72" s="6"/>
      <c r="Q72" s="6"/>
      <c r="R72" s="6"/>
      <c r="S72" s="6"/>
    </row>
    <row r="73" spans="1:19" x14ac:dyDescent="0.25">
      <c r="A73" s="7"/>
      <c r="B73" s="6"/>
      <c r="C73" s="6"/>
      <c r="D73" s="6"/>
      <c r="E73" s="6"/>
      <c r="F73" s="6"/>
      <c r="G73" s="6"/>
      <c r="H73" s="6"/>
      <c r="I73" s="6"/>
      <c r="J73" s="6"/>
      <c r="K73" s="6"/>
      <c r="L73" s="6"/>
      <c r="M73" s="6"/>
      <c r="N73" s="6"/>
      <c r="O73" s="6"/>
      <c r="P73" s="6"/>
      <c r="Q73" s="6"/>
      <c r="R73" s="6"/>
      <c r="S73" s="6"/>
    </row>
    <row r="74" spans="1:19" x14ac:dyDescent="0.25">
      <c r="A74" s="7"/>
      <c r="B74" s="6"/>
      <c r="C74" s="6"/>
      <c r="D74" s="6"/>
      <c r="E74" s="6"/>
      <c r="F74" s="6"/>
      <c r="G74" s="6"/>
      <c r="H74" s="6"/>
      <c r="I74" s="6"/>
      <c r="J74" s="6"/>
      <c r="K74" s="6"/>
      <c r="L74" s="6"/>
      <c r="M74" s="6"/>
      <c r="N74" s="6"/>
      <c r="O74" s="6"/>
      <c r="P74" s="6"/>
      <c r="Q74" s="6"/>
      <c r="R74" s="6"/>
      <c r="S74" s="6"/>
    </row>
    <row r="75" spans="1:19" x14ac:dyDescent="0.25">
      <c r="A75" s="7"/>
      <c r="B75" s="6"/>
      <c r="C75" s="6"/>
      <c r="D75" s="6"/>
      <c r="E75" s="6"/>
      <c r="F75" s="6"/>
      <c r="G75" s="6"/>
      <c r="H75" s="6"/>
      <c r="I75" s="6"/>
      <c r="J75" s="6"/>
      <c r="K75" s="6"/>
      <c r="L75" s="6"/>
      <c r="M75" s="6"/>
      <c r="N75" s="6"/>
      <c r="O75" s="6"/>
      <c r="P75" s="6"/>
      <c r="Q75" s="6"/>
      <c r="R75" s="6"/>
      <c r="S75" s="6"/>
    </row>
    <row r="76" spans="1:19" x14ac:dyDescent="0.25">
      <c r="A76" s="7"/>
      <c r="B76" s="6"/>
      <c r="C76" s="6"/>
      <c r="D76" s="6"/>
      <c r="E76" s="6"/>
      <c r="F76" s="6"/>
      <c r="G76" s="6"/>
      <c r="H76" s="6"/>
      <c r="I76" s="6"/>
      <c r="J76" s="6"/>
      <c r="K76" s="6"/>
      <c r="L76" s="6"/>
      <c r="M76" s="6"/>
      <c r="N76" s="6"/>
      <c r="O76" s="6"/>
      <c r="P76" s="6"/>
      <c r="Q76" s="6"/>
      <c r="R76" s="6"/>
      <c r="S76" s="6"/>
    </row>
    <row r="77" spans="1:19" x14ac:dyDescent="0.25">
      <c r="A77" s="7"/>
      <c r="B77" s="6"/>
      <c r="C77" s="6"/>
      <c r="D77" s="6"/>
      <c r="E77" s="6"/>
      <c r="F77" s="6"/>
      <c r="G77" s="6"/>
      <c r="H77" s="6"/>
      <c r="I77" s="6"/>
      <c r="J77" s="6"/>
      <c r="K77" s="6"/>
      <c r="L77" s="6"/>
      <c r="M77" s="6"/>
      <c r="N77" s="6"/>
      <c r="O77" s="6"/>
      <c r="P77" s="6"/>
      <c r="Q77" s="6"/>
      <c r="R77" s="6"/>
      <c r="S77" s="6"/>
    </row>
    <row r="78" spans="1:19" x14ac:dyDescent="0.25">
      <c r="A78" s="7"/>
      <c r="B78" s="6"/>
      <c r="C78" s="6"/>
      <c r="D78" s="6"/>
      <c r="E78" s="6"/>
      <c r="F78" s="6"/>
      <c r="G78" s="6"/>
      <c r="H78" s="6"/>
      <c r="I78" s="6"/>
      <c r="J78" s="6"/>
      <c r="K78" s="6"/>
      <c r="L78" s="6"/>
      <c r="M78" s="6"/>
      <c r="N78" s="6"/>
      <c r="O78" s="6"/>
      <c r="P78" s="6"/>
      <c r="Q78" s="6"/>
      <c r="R78" s="6"/>
      <c r="S78" s="6"/>
    </row>
    <row r="79" spans="1:19" x14ac:dyDescent="0.25">
      <c r="A79" s="7"/>
      <c r="B79" s="6"/>
      <c r="C79" s="6"/>
      <c r="D79" s="6"/>
      <c r="E79" s="6"/>
      <c r="F79" s="6"/>
      <c r="G79" s="6"/>
      <c r="H79" s="6"/>
      <c r="I79" s="6"/>
      <c r="J79" s="6"/>
      <c r="K79" s="6"/>
      <c r="L79" s="6"/>
      <c r="M79" s="6"/>
      <c r="N79" s="6"/>
      <c r="O79" s="6"/>
      <c r="P79" s="6"/>
      <c r="Q79" s="6"/>
      <c r="R79" s="6"/>
      <c r="S79" s="6"/>
    </row>
    <row r="80" spans="1:19" x14ac:dyDescent="0.25">
      <c r="A80" s="7"/>
      <c r="B80" s="6"/>
      <c r="C80" s="6"/>
      <c r="D80" s="6"/>
      <c r="E80" s="6"/>
      <c r="F80" s="6"/>
      <c r="G80" s="6"/>
      <c r="H80" s="6"/>
      <c r="I80" s="6"/>
      <c r="J80" s="6"/>
      <c r="K80" s="6"/>
      <c r="L80" s="6"/>
      <c r="M80" s="6"/>
      <c r="N80" s="6"/>
      <c r="O80" s="6"/>
      <c r="P80" s="6"/>
      <c r="Q80" s="6"/>
      <c r="R80" s="6"/>
      <c r="S80" s="6"/>
    </row>
    <row r="81" spans="1:19" x14ac:dyDescent="0.25">
      <c r="A81" s="7"/>
      <c r="B81" s="6"/>
      <c r="C81" s="6"/>
      <c r="D81" s="6"/>
      <c r="E81" s="6"/>
      <c r="F81" s="6"/>
      <c r="G81" s="6"/>
      <c r="H81" s="6"/>
      <c r="I81" s="6"/>
      <c r="J81" s="6"/>
      <c r="K81" s="6"/>
      <c r="L81" s="6"/>
      <c r="M81" s="6"/>
      <c r="N81" s="6"/>
      <c r="O81" s="6"/>
      <c r="P81" s="6"/>
      <c r="Q81" s="6"/>
      <c r="R81" s="6"/>
      <c r="S81" s="6"/>
    </row>
    <row r="82" spans="1:19" x14ac:dyDescent="0.25">
      <c r="A82" s="7"/>
      <c r="B82" s="6"/>
      <c r="C82" s="6"/>
      <c r="D82" s="6"/>
      <c r="E82" s="6"/>
      <c r="F82" s="6"/>
      <c r="G82" s="6"/>
      <c r="H82" s="6"/>
      <c r="I82" s="6"/>
      <c r="J82" s="6"/>
      <c r="K82" s="6"/>
      <c r="L82" s="6"/>
      <c r="M82" s="6"/>
      <c r="N82" s="6"/>
      <c r="O82" s="6"/>
      <c r="P82" s="6"/>
      <c r="Q82" s="6"/>
      <c r="R82" s="6"/>
      <c r="S82" s="6"/>
    </row>
    <row r="83" spans="1:19" x14ac:dyDescent="0.25">
      <c r="A83" s="7"/>
      <c r="B83" s="6"/>
      <c r="C83" s="6"/>
      <c r="D83" s="6"/>
      <c r="E83" s="6"/>
      <c r="F83" s="6"/>
      <c r="G83" s="6"/>
      <c r="H83" s="6"/>
      <c r="I83" s="6"/>
      <c r="J83" s="6"/>
      <c r="K83" s="6"/>
      <c r="L83" s="6"/>
      <c r="M83" s="6"/>
      <c r="N83" s="6"/>
      <c r="O83" s="6"/>
      <c r="P83" s="6"/>
      <c r="Q83" s="6"/>
      <c r="R83" s="6"/>
      <c r="S83" s="6"/>
    </row>
    <row r="84" spans="1:19" x14ac:dyDescent="0.25">
      <c r="A84" s="7"/>
      <c r="B84" s="6"/>
      <c r="C84" s="6"/>
      <c r="D84" s="6"/>
      <c r="E84" s="6"/>
      <c r="F84" s="6"/>
      <c r="G84" s="6"/>
      <c r="H84" s="6"/>
      <c r="I84" s="6"/>
      <c r="J84" s="6"/>
      <c r="K84" s="6"/>
      <c r="L84" s="6"/>
      <c r="M84" s="6"/>
      <c r="N84" s="6"/>
      <c r="O84" s="6"/>
      <c r="P84" s="6"/>
      <c r="Q84" s="6"/>
      <c r="R84" s="6"/>
      <c r="S84" s="6"/>
    </row>
    <row r="85" spans="1:19" x14ac:dyDescent="0.25">
      <c r="A85" s="7"/>
      <c r="B85" s="6"/>
      <c r="C85" s="6"/>
      <c r="D85" s="6"/>
      <c r="E85" s="6"/>
      <c r="F85" s="6"/>
      <c r="G85" s="6"/>
      <c r="H85" s="6"/>
      <c r="I85" s="6"/>
      <c r="J85" s="6"/>
      <c r="K85" s="6"/>
      <c r="L85" s="6"/>
      <c r="M85" s="6"/>
      <c r="N85" s="6"/>
      <c r="O85" s="6"/>
      <c r="P85" s="6"/>
      <c r="Q85" s="6"/>
      <c r="R85" s="6"/>
      <c r="S85" s="6"/>
    </row>
    <row r="86" spans="1:19" x14ac:dyDescent="0.25">
      <c r="A86" s="7"/>
      <c r="B86" s="6"/>
      <c r="C86" s="6"/>
      <c r="D86" s="6"/>
      <c r="E86" s="6"/>
      <c r="F86" s="6"/>
      <c r="G86" s="6"/>
      <c r="H86" s="6"/>
      <c r="I86" s="6"/>
      <c r="J86" s="6"/>
      <c r="K86" s="6"/>
      <c r="L86" s="6"/>
      <c r="M86" s="6"/>
      <c r="N86" s="6"/>
      <c r="O86" s="6"/>
      <c r="P86" s="6"/>
      <c r="Q86" s="6"/>
      <c r="R86" s="6"/>
      <c r="S86" s="6"/>
    </row>
    <row r="87" spans="1:19" x14ac:dyDescent="0.25">
      <c r="A87" s="7"/>
      <c r="B87" s="6"/>
      <c r="C87" s="6"/>
      <c r="D87" s="6"/>
      <c r="E87" s="6"/>
      <c r="F87" s="6"/>
      <c r="G87" s="6"/>
      <c r="H87" s="6"/>
      <c r="I87" s="6"/>
      <c r="J87" s="6"/>
      <c r="K87" s="6"/>
      <c r="L87" s="6"/>
      <c r="M87" s="6"/>
      <c r="N87" s="6"/>
      <c r="O87" s="6"/>
      <c r="P87" s="6"/>
      <c r="Q87" s="6"/>
      <c r="R87" s="6"/>
      <c r="S87" s="6"/>
    </row>
    <row r="88" spans="1:19" x14ac:dyDescent="0.25">
      <c r="A88" s="7"/>
      <c r="B88" s="6"/>
      <c r="C88" s="6"/>
      <c r="D88" s="6"/>
      <c r="E88" s="6"/>
      <c r="F88" s="6"/>
      <c r="G88" s="6"/>
      <c r="H88" s="6"/>
      <c r="I88" s="6"/>
      <c r="J88" s="6"/>
      <c r="K88" s="6"/>
      <c r="L88" s="6"/>
      <c r="M88" s="6"/>
      <c r="N88" s="6"/>
      <c r="O88" s="6"/>
      <c r="P88" s="6"/>
      <c r="Q88" s="6"/>
      <c r="R88" s="6"/>
      <c r="S88" s="6"/>
    </row>
    <row r="89" spans="1:19" x14ac:dyDescent="0.25">
      <c r="A89" s="7"/>
      <c r="B89" s="6"/>
      <c r="C89" s="6"/>
      <c r="D89" s="6"/>
      <c r="E89" s="6"/>
      <c r="F89" s="6"/>
      <c r="G89" s="6"/>
      <c r="H89" s="6"/>
      <c r="I89" s="6"/>
      <c r="J89" s="6"/>
      <c r="K89" s="6"/>
      <c r="L89" s="6"/>
      <c r="M89" s="6"/>
      <c r="N89" s="6"/>
      <c r="O89" s="6"/>
      <c r="P89" s="6"/>
      <c r="Q89" s="6"/>
      <c r="R89" s="6"/>
      <c r="S89" s="6"/>
    </row>
    <row r="90" spans="1:19" x14ac:dyDescent="0.25">
      <c r="A90" s="7"/>
      <c r="B90" s="6"/>
      <c r="C90" s="6"/>
      <c r="D90" s="6"/>
      <c r="E90" s="6"/>
      <c r="F90" s="6"/>
      <c r="G90" s="6"/>
      <c r="H90" s="6"/>
      <c r="I90" s="6"/>
      <c r="J90" s="6"/>
      <c r="K90" s="6"/>
      <c r="L90" s="6"/>
      <c r="M90" s="6"/>
      <c r="N90" s="6"/>
      <c r="O90" s="6"/>
      <c r="P90" s="6"/>
      <c r="Q90" s="6"/>
      <c r="R90" s="6"/>
      <c r="S90" s="6"/>
    </row>
    <row r="91" spans="1:19" x14ac:dyDescent="0.25">
      <c r="A91" s="7"/>
      <c r="B91" s="6"/>
      <c r="C91" s="6"/>
      <c r="D91" s="6"/>
      <c r="E91" s="6"/>
      <c r="F91" s="6"/>
      <c r="G91" s="6"/>
      <c r="H91" s="6"/>
      <c r="I91" s="6"/>
      <c r="J91" s="6"/>
      <c r="K91" s="6"/>
      <c r="L91" s="6"/>
      <c r="M91" s="6"/>
      <c r="N91" s="6"/>
      <c r="O91" s="6"/>
      <c r="P91" s="6"/>
      <c r="Q91" s="6"/>
      <c r="R91" s="6"/>
      <c r="S91" s="6"/>
    </row>
    <row r="92" spans="1:19" x14ac:dyDescent="0.25">
      <c r="A92" s="7"/>
      <c r="B92" s="6"/>
      <c r="C92" s="6"/>
      <c r="D92" s="6"/>
      <c r="E92" s="6"/>
      <c r="F92" s="6"/>
      <c r="G92" s="6"/>
      <c r="H92" s="6"/>
      <c r="I92" s="6"/>
      <c r="J92" s="6"/>
      <c r="K92" s="6"/>
      <c r="L92" s="6"/>
      <c r="M92" s="6"/>
      <c r="N92" s="6"/>
      <c r="O92" s="6"/>
      <c r="P92" s="6"/>
      <c r="Q92" s="6"/>
      <c r="R92" s="6"/>
      <c r="S92" s="6"/>
    </row>
    <row r="93" spans="1:19" x14ac:dyDescent="0.25">
      <c r="A93" s="7"/>
      <c r="B93" s="6"/>
      <c r="C93" s="6"/>
      <c r="D93" s="6"/>
      <c r="E93" s="6"/>
      <c r="F93" s="6"/>
      <c r="G93" s="6"/>
      <c r="H93" s="6"/>
      <c r="I93" s="6"/>
      <c r="J93" s="6"/>
      <c r="K93" s="6"/>
      <c r="L93" s="6"/>
      <c r="M93" s="6"/>
      <c r="N93" s="6"/>
      <c r="O93" s="6"/>
      <c r="P93" s="6"/>
      <c r="Q93" s="6"/>
      <c r="R93" s="6"/>
      <c r="S93" s="6"/>
    </row>
    <row r="94" spans="1:19" x14ac:dyDescent="0.25">
      <c r="A94" s="7"/>
      <c r="B94" s="6"/>
      <c r="C94" s="6"/>
      <c r="D94" s="6"/>
      <c r="E94" s="6"/>
      <c r="F94" s="6"/>
      <c r="G94" s="6"/>
      <c r="H94" s="6"/>
      <c r="I94" s="6"/>
      <c r="J94" s="6"/>
      <c r="K94" s="6"/>
      <c r="L94" s="6"/>
      <c r="M94" s="6"/>
      <c r="N94" s="6"/>
      <c r="O94" s="6"/>
      <c r="P94" s="6"/>
      <c r="Q94" s="6"/>
      <c r="R94" s="6"/>
      <c r="S94" s="6"/>
    </row>
    <row r="95" spans="1:19" x14ac:dyDescent="0.25">
      <c r="A95" s="7"/>
      <c r="B95" s="6"/>
      <c r="C95" s="6"/>
      <c r="D95" s="6"/>
      <c r="E95" s="6"/>
      <c r="F95" s="6"/>
      <c r="G95" s="6"/>
      <c r="H95" s="6"/>
      <c r="I95" s="6"/>
      <c r="J95" s="6"/>
      <c r="K95" s="6"/>
      <c r="L95" s="6"/>
      <c r="M95" s="6"/>
      <c r="N95" s="6"/>
      <c r="O95" s="6"/>
      <c r="P95" s="6"/>
      <c r="Q95" s="6"/>
      <c r="R95" s="6"/>
      <c r="S95" s="6"/>
    </row>
    <row r="96" spans="1:19" x14ac:dyDescent="0.25">
      <c r="A96" s="7"/>
      <c r="B96" s="6"/>
      <c r="C96" s="6"/>
      <c r="D96" s="6"/>
      <c r="E96" s="6"/>
      <c r="F96" s="6"/>
      <c r="G96" s="6"/>
      <c r="H96" s="6"/>
      <c r="I96" s="6"/>
      <c r="J96" s="6"/>
      <c r="K96" s="6"/>
      <c r="L96" s="6"/>
      <c r="M96" s="6"/>
      <c r="N96" s="6"/>
      <c r="O96" s="6"/>
      <c r="P96" s="6"/>
      <c r="Q96" s="6"/>
      <c r="R96" s="6"/>
      <c r="S96" s="6"/>
    </row>
    <row r="97" spans="1:19" x14ac:dyDescent="0.25">
      <c r="A97" s="7"/>
      <c r="B97" s="6"/>
      <c r="C97" s="6"/>
      <c r="D97" s="6"/>
      <c r="E97" s="6"/>
      <c r="F97" s="6"/>
      <c r="G97" s="6"/>
      <c r="H97" s="6"/>
      <c r="I97" s="6"/>
      <c r="J97" s="6"/>
      <c r="K97" s="6"/>
      <c r="L97" s="6"/>
      <c r="M97" s="6"/>
      <c r="N97" s="6"/>
      <c r="O97" s="6"/>
      <c r="P97" s="6"/>
      <c r="Q97" s="6"/>
      <c r="R97" s="6"/>
      <c r="S97" s="6"/>
    </row>
    <row r="98" spans="1:19" x14ac:dyDescent="0.25">
      <c r="A98" s="7"/>
      <c r="B98" s="6"/>
      <c r="C98" s="6"/>
      <c r="D98" s="6"/>
      <c r="E98" s="6"/>
      <c r="F98" s="6"/>
      <c r="G98" s="6"/>
      <c r="H98" s="6"/>
      <c r="I98" s="6"/>
      <c r="J98" s="6"/>
      <c r="K98" s="6"/>
      <c r="L98" s="6"/>
      <c r="M98" s="6"/>
      <c r="N98" s="6"/>
      <c r="O98" s="6"/>
      <c r="P98" s="6"/>
      <c r="Q98" s="6"/>
      <c r="R98" s="6"/>
      <c r="S98" s="6"/>
    </row>
    <row r="99" spans="1:19" x14ac:dyDescent="0.25">
      <c r="A99" s="7"/>
      <c r="B99" s="6"/>
      <c r="C99" s="6"/>
      <c r="D99" s="6"/>
      <c r="E99" s="6"/>
      <c r="F99" s="6"/>
      <c r="G99" s="6"/>
      <c r="H99" s="6"/>
      <c r="I99" s="6"/>
      <c r="J99" s="6"/>
      <c r="K99" s="6"/>
      <c r="L99" s="6"/>
      <c r="M99" s="6"/>
      <c r="N99" s="6"/>
      <c r="O99" s="6"/>
      <c r="P99" s="6"/>
      <c r="Q99" s="6"/>
      <c r="R99" s="6"/>
      <c r="S99" s="6"/>
    </row>
    <row r="100" spans="1:19" x14ac:dyDescent="0.25">
      <c r="A100" s="7"/>
      <c r="B100" s="6"/>
      <c r="C100" s="6"/>
      <c r="D100" s="6"/>
      <c r="E100" s="6"/>
      <c r="F100" s="6"/>
      <c r="G100" s="6"/>
      <c r="H100" s="6"/>
      <c r="I100" s="6"/>
      <c r="J100" s="6"/>
      <c r="K100" s="6"/>
      <c r="L100" s="6"/>
      <c r="M100" s="6"/>
      <c r="N100" s="6"/>
      <c r="O100" s="6"/>
      <c r="P100" s="6"/>
      <c r="Q100" s="6"/>
      <c r="R100" s="6"/>
      <c r="S100" s="6"/>
    </row>
    <row r="101" spans="1:19" x14ac:dyDescent="0.25">
      <c r="A101" s="7"/>
      <c r="B101" s="6"/>
      <c r="C101" s="6"/>
      <c r="D101" s="6"/>
      <c r="E101" s="6"/>
      <c r="F101" s="6"/>
      <c r="G101" s="6"/>
      <c r="H101" s="6"/>
      <c r="I101" s="6"/>
      <c r="J101" s="6"/>
      <c r="K101" s="6"/>
      <c r="L101" s="6"/>
      <c r="M101" s="6"/>
      <c r="N101" s="6"/>
      <c r="O101" s="6"/>
      <c r="P101" s="6"/>
      <c r="Q101" s="6"/>
      <c r="R101" s="6"/>
      <c r="S101" s="6"/>
    </row>
    <row r="102" spans="1:19" x14ac:dyDescent="0.25">
      <c r="A102" s="7"/>
      <c r="B102" s="6"/>
      <c r="C102" s="6"/>
      <c r="D102" s="6"/>
      <c r="E102" s="6"/>
      <c r="F102" s="6"/>
      <c r="G102" s="6"/>
      <c r="H102" s="6"/>
      <c r="I102" s="6"/>
      <c r="J102" s="6"/>
      <c r="K102" s="6"/>
      <c r="L102" s="6"/>
      <c r="M102" s="6"/>
      <c r="N102" s="6"/>
      <c r="O102" s="6"/>
      <c r="P102" s="6"/>
      <c r="Q102" s="6"/>
      <c r="R102" s="6"/>
      <c r="S102" s="6"/>
    </row>
    <row r="103" spans="1:19" x14ac:dyDescent="0.25">
      <c r="A103" s="7"/>
      <c r="B103" s="6"/>
      <c r="C103" s="6"/>
      <c r="D103" s="6"/>
      <c r="E103" s="6"/>
      <c r="F103" s="6"/>
      <c r="G103" s="6"/>
      <c r="H103" s="6"/>
      <c r="I103" s="6"/>
      <c r="J103" s="6"/>
      <c r="K103" s="6"/>
      <c r="L103" s="6"/>
      <c r="M103" s="6"/>
      <c r="N103" s="6"/>
      <c r="O103" s="6"/>
      <c r="P103" s="6"/>
      <c r="Q103" s="6"/>
      <c r="R103" s="6"/>
      <c r="S103" s="6"/>
    </row>
    <row r="104" spans="1:19" x14ac:dyDescent="0.25">
      <c r="A104" s="7"/>
      <c r="B104" s="6"/>
      <c r="C104" s="6"/>
      <c r="D104" s="6"/>
      <c r="E104" s="6"/>
      <c r="F104" s="6"/>
      <c r="G104" s="6"/>
      <c r="H104" s="6"/>
      <c r="I104" s="6"/>
      <c r="J104" s="6"/>
      <c r="K104" s="6"/>
      <c r="L104" s="6"/>
      <c r="M104" s="6"/>
      <c r="N104" s="6"/>
      <c r="O104" s="6"/>
      <c r="P104" s="6"/>
      <c r="Q104" s="6"/>
      <c r="R104" s="6"/>
      <c r="S104" s="6"/>
    </row>
    <row r="105" spans="1:19" x14ac:dyDescent="0.25">
      <c r="A105" s="7"/>
      <c r="B105" s="6"/>
      <c r="C105" s="6"/>
      <c r="D105" s="6"/>
      <c r="E105" s="6"/>
      <c r="F105" s="6"/>
      <c r="G105" s="6"/>
      <c r="H105" s="6"/>
      <c r="I105" s="6"/>
      <c r="J105" s="6"/>
      <c r="K105" s="6"/>
      <c r="L105" s="6"/>
      <c r="M105" s="6"/>
      <c r="N105" s="6"/>
      <c r="O105" s="6"/>
      <c r="P105" s="6"/>
      <c r="Q105" s="6"/>
      <c r="R105" s="6"/>
      <c r="S105" s="6"/>
    </row>
    <row r="106" spans="1:19" x14ac:dyDescent="0.25">
      <c r="A106" s="7"/>
      <c r="B106" s="6"/>
      <c r="C106" s="6"/>
      <c r="D106" s="6"/>
      <c r="E106" s="6"/>
      <c r="F106" s="6"/>
      <c r="G106" s="6"/>
      <c r="H106" s="6"/>
      <c r="I106" s="6"/>
      <c r="J106" s="6"/>
      <c r="K106" s="6"/>
      <c r="L106" s="6"/>
      <c r="M106" s="6"/>
      <c r="N106" s="6"/>
      <c r="O106" s="6"/>
      <c r="P106" s="6"/>
      <c r="Q106" s="6"/>
      <c r="R106" s="6"/>
      <c r="S106" s="6"/>
    </row>
    <row r="107" spans="1:19" x14ac:dyDescent="0.25">
      <c r="A107" s="7"/>
      <c r="B107" s="6"/>
      <c r="C107" s="6"/>
      <c r="D107" s="6"/>
      <c r="E107" s="6"/>
      <c r="F107" s="6"/>
      <c r="G107" s="6"/>
      <c r="H107" s="6"/>
      <c r="I107" s="6"/>
      <c r="J107" s="6"/>
      <c r="K107" s="6"/>
      <c r="L107" s="6"/>
      <c r="M107" s="6"/>
      <c r="N107" s="6"/>
      <c r="O107" s="6"/>
      <c r="P107" s="6"/>
      <c r="Q107" s="6"/>
      <c r="R107" s="6"/>
      <c r="S107" s="6"/>
    </row>
    <row r="108" spans="1:19" x14ac:dyDescent="0.25">
      <c r="A108" s="7"/>
      <c r="B108" s="6"/>
      <c r="C108" s="6"/>
      <c r="D108" s="6"/>
      <c r="E108" s="6"/>
      <c r="F108" s="6"/>
      <c r="G108" s="6"/>
      <c r="H108" s="6"/>
      <c r="I108" s="6"/>
      <c r="J108" s="6"/>
      <c r="K108" s="6"/>
      <c r="L108" s="6"/>
      <c r="M108" s="6"/>
      <c r="N108" s="6"/>
      <c r="O108" s="6"/>
      <c r="P108" s="6"/>
      <c r="Q108" s="6"/>
      <c r="R108" s="6"/>
      <c r="S108" s="6"/>
    </row>
    <row r="109" spans="1:19" x14ac:dyDescent="0.25">
      <c r="A109" s="7"/>
      <c r="B109" s="6"/>
      <c r="C109" s="6"/>
      <c r="D109" s="6"/>
      <c r="E109" s="6"/>
      <c r="F109" s="6"/>
      <c r="G109" s="6"/>
      <c r="H109" s="6"/>
      <c r="I109" s="6"/>
      <c r="J109" s="6"/>
      <c r="K109" s="6"/>
      <c r="L109" s="6"/>
      <c r="M109" s="6"/>
      <c r="N109" s="6"/>
      <c r="O109" s="6"/>
      <c r="P109" s="6"/>
      <c r="Q109" s="6"/>
      <c r="R109" s="6"/>
      <c r="S109" s="6"/>
    </row>
    <row r="110" spans="1:19" x14ac:dyDescent="0.25">
      <c r="A110" s="7"/>
      <c r="B110" s="6"/>
      <c r="C110" s="6"/>
      <c r="D110" s="6"/>
      <c r="E110" s="6"/>
      <c r="F110" s="6"/>
      <c r="G110" s="6"/>
      <c r="H110" s="6"/>
      <c r="I110" s="6"/>
      <c r="J110" s="6"/>
      <c r="K110" s="6"/>
      <c r="L110" s="6"/>
      <c r="M110" s="6"/>
      <c r="N110" s="6"/>
      <c r="O110" s="6"/>
      <c r="P110" s="6"/>
      <c r="Q110" s="6"/>
      <c r="R110" s="6"/>
      <c r="S110" s="6"/>
    </row>
    <row r="111" spans="1:19" x14ac:dyDescent="0.25">
      <c r="A111" s="7"/>
      <c r="B111" s="6"/>
      <c r="C111" s="6"/>
      <c r="D111" s="6"/>
      <c r="E111" s="6"/>
      <c r="F111" s="6"/>
      <c r="G111" s="6"/>
      <c r="H111" s="6"/>
      <c r="I111" s="6"/>
      <c r="J111" s="6"/>
      <c r="K111" s="6"/>
      <c r="L111" s="6"/>
      <c r="M111" s="6"/>
      <c r="N111" s="6"/>
      <c r="O111" s="6"/>
      <c r="P111" s="6"/>
      <c r="Q111" s="6"/>
      <c r="R111" s="6"/>
      <c r="S111" s="6"/>
    </row>
    <row r="112" spans="1:19" x14ac:dyDescent="0.25">
      <c r="A112" s="7"/>
      <c r="B112" s="6"/>
      <c r="C112" s="6"/>
      <c r="D112" s="6"/>
      <c r="E112" s="6"/>
      <c r="F112" s="6"/>
      <c r="G112" s="6"/>
      <c r="H112" s="6"/>
      <c r="I112" s="6"/>
      <c r="J112" s="6"/>
      <c r="K112" s="6"/>
      <c r="L112" s="6"/>
      <c r="M112" s="6"/>
      <c r="N112" s="6"/>
      <c r="O112" s="6"/>
      <c r="P112" s="6"/>
      <c r="Q112" s="6"/>
      <c r="R112" s="6"/>
      <c r="S112" s="6"/>
    </row>
    <row r="113" spans="1:19" x14ac:dyDescent="0.25">
      <c r="A113" s="7"/>
      <c r="B113" s="6"/>
      <c r="C113" s="6"/>
      <c r="D113" s="6"/>
      <c r="E113" s="6"/>
      <c r="F113" s="6"/>
      <c r="G113" s="6"/>
      <c r="H113" s="6"/>
      <c r="I113" s="6"/>
      <c r="J113" s="6"/>
      <c r="K113" s="6"/>
      <c r="L113" s="6"/>
      <c r="M113" s="6"/>
      <c r="N113" s="6"/>
      <c r="O113" s="6"/>
      <c r="P113" s="6"/>
      <c r="Q113" s="6"/>
      <c r="R113" s="6"/>
      <c r="S113" s="6"/>
    </row>
    <row r="114" spans="1:19" x14ac:dyDescent="0.25">
      <c r="A114" s="7"/>
      <c r="B114" s="6"/>
      <c r="C114" s="6"/>
      <c r="D114" s="6"/>
      <c r="E114" s="6"/>
      <c r="F114" s="6"/>
      <c r="G114" s="6"/>
      <c r="H114" s="6"/>
      <c r="I114" s="6"/>
      <c r="J114" s="6"/>
      <c r="K114" s="6"/>
      <c r="L114" s="6"/>
      <c r="M114" s="6"/>
      <c r="N114" s="6"/>
      <c r="O114" s="6"/>
      <c r="P114" s="6"/>
      <c r="Q114" s="6"/>
      <c r="R114" s="6"/>
      <c r="S114" s="6"/>
    </row>
    <row r="115" spans="1:19" x14ac:dyDescent="0.25">
      <c r="A115" s="7"/>
      <c r="B115" s="6"/>
      <c r="C115" s="6"/>
      <c r="D115" s="6"/>
      <c r="E115" s="6"/>
      <c r="F115" s="6"/>
      <c r="G115" s="6"/>
      <c r="H115" s="6"/>
      <c r="I115" s="6"/>
      <c r="J115" s="6"/>
      <c r="K115" s="6"/>
      <c r="L115" s="6"/>
      <c r="M115" s="6"/>
      <c r="N115" s="6"/>
      <c r="O115" s="6"/>
      <c r="P115" s="6"/>
      <c r="Q115" s="6"/>
      <c r="R115" s="6"/>
      <c r="S115" s="6"/>
    </row>
    <row r="116" spans="1:19" x14ac:dyDescent="0.25">
      <c r="A116" s="7"/>
      <c r="B116" s="6"/>
      <c r="C116" s="6"/>
      <c r="D116" s="6"/>
      <c r="E116" s="6"/>
      <c r="F116" s="6"/>
      <c r="G116" s="6"/>
      <c r="H116" s="6"/>
      <c r="I116" s="6"/>
      <c r="J116" s="6"/>
      <c r="K116" s="6"/>
      <c r="L116" s="6"/>
      <c r="M116" s="6"/>
      <c r="N116" s="6"/>
      <c r="O116" s="6"/>
      <c r="P116" s="6"/>
      <c r="Q116" s="6"/>
      <c r="R116" s="6"/>
      <c r="S116" s="6"/>
    </row>
    <row r="117" spans="1:19" x14ac:dyDescent="0.25">
      <c r="A117" s="7"/>
      <c r="B117" s="6"/>
      <c r="C117" s="6"/>
      <c r="D117" s="6"/>
      <c r="E117" s="6"/>
      <c r="F117" s="6"/>
      <c r="G117" s="6"/>
      <c r="H117" s="6"/>
      <c r="I117" s="6"/>
      <c r="J117" s="6"/>
      <c r="K117" s="6"/>
      <c r="L117" s="6"/>
      <c r="M117" s="6"/>
      <c r="N117" s="6"/>
      <c r="O117" s="6"/>
      <c r="P117" s="6"/>
      <c r="Q117" s="6"/>
      <c r="R117" s="6"/>
      <c r="S117" s="6"/>
    </row>
    <row r="118" spans="1:19" x14ac:dyDescent="0.25">
      <c r="A118" s="7"/>
      <c r="B118" s="6"/>
      <c r="C118" s="6"/>
      <c r="D118" s="6"/>
      <c r="E118" s="6"/>
      <c r="F118" s="6"/>
      <c r="G118" s="6"/>
      <c r="H118" s="6"/>
      <c r="I118" s="6"/>
      <c r="J118" s="6"/>
      <c r="K118" s="6"/>
      <c r="L118" s="6"/>
      <c r="M118" s="6"/>
      <c r="N118" s="6"/>
      <c r="O118" s="6"/>
      <c r="P118" s="6"/>
      <c r="Q118" s="6"/>
      <c r="R118" s="6"/>
      <c r="S118" s="6"/>
    </row>
    <row r="119" spans="1:19" x14ac:dyDescent="0.25">
      <c r="A119" s="7"/>
      <c r="B119" s="6"/>
      <c r="C119" s="6"/>
      <c r="D119" s="6"/>
      <c r="E119" s="6"/>
      <c r="F119" s="6"/>
      <c r="G119" s="6"/>
      <c r="H119" s="6"/>
      <c r="I119" s="6"/>
      <c r="J119" s="6"/>
      <c r="K119" s="6"/>
      <c r="L119" s="6"/>
      <c r="M119" s="6"/>
      <c r="N119" s="6"/>
      <c r="O119" s="6"/>
      <c r="P119" s="6"/>
      <c r="Q119" s="6"/>
      <c r="R119" s="6"/>
      <c r="S119" s="6"/>
    </row>
    <row r="120" spans="1:19" x14ac:dyDescent="0.25">
      <c r="A120" s="7"/>
      <c r="B120" s="6"/>
      <c r="C120" s="6"/>
      <c r="D120" s="6"/>
      <c r="E120" s="6"/>
      <c r="F120" s="6"/>
      <c r="G120" s="6"/>
      <c r="H120" s="6"/>
      <c r="I120" s="6"/>
      <c r="J120" s="6"/>
      <c r="K120" s="6"/>
      <c r="L120" s="6"/>
      <c r="M120" s="6"/>
      <c r="N120" s="6"/>
      <c r="O120" s="6"/>
      <c r="P120" s="6"/>
      <c r="Q120" s="6"/>
      <c r="R120" s="6"/>
      <c r="S120" s="6"/>
    </row>
    <row r="121" spans="1:19" x14ac:dyDescent="0.25">
      <c r="A121" s="7"/>
      <c r="B121" s="6"/>
      <c r="C121" s="6"/>
      <c r="D121" s="6"/>
      <c r="E121" s="6"/>
      <c r="F121" s="6"/>
      <c r="G121" s="6"/>
      <c r="H121" s="6"/>
      <c r="I121" s="6"/>
      <c r="J121" s="6"/>
      <c r="K121" s="6"/>
      <c r="L121" s="6"/>
      <c r="M121" s="6"/>
      <c r="N121" s="6"/>
      <c r="O121" s="6"/>
      <c r="P121" s="6"/>
      <c r="Q121" s="6"/>
      <c r="R121" s="6"/>
      <c r="S121" s="6"/>
    </row>
    <row r="122" spans="1:19" x14ac:dyDescent="0.25">
      <c r="A122" s="7"/>
      <c r="B122" s="6"/>
      <c r="C122" s="6"/>
      <c r="D122" s="6"/>
      <c r="E122" s="6"/>
      <c r="F122" s="6"/>
      <c r="G122" s="6"/>
      <c r="H122" s="6"/>
      <c r="I122" s="6"/>
      <c r="J122" s="6"/>
      <c r="K122" s="6"/>
      <c r="L122" s="6"/>
      <c r="M122" s="6"/>
      <c r="N122" s="6"/>
      <c r="O122" s="6"/>
      <c r="P122" s="6"/>
      <c r="Q122" s="6"/>
      <c r="R122" s="6"/>
      <c r="S122" s="6"/>
    </row>
    <row r="123" spans="1:19" x14ac:dyDescent="0.25">
      <c r="A123" s="7"/>
      <c r="B123" s="6"/>
      <c r="C123" s="6"/>
      <c r="D123" s="6"/>
      <c r="E123" s="6"/>
      <c r="F123" s="6"/>
      <c r="G123" s="6"/>
      <c r="H123" s="6"/>
      <c r="I123" s="6"/>
      <c r="J123" s="6"/>
      <c r="K123" s="6"/>
      <c r="L123" s="6"/>
      <c r="M123" s="6"/>
      <c r="N123" s="6"/>
      <c r="O123" s="6"/>
      <c r="P123" s="6"/>
      <c r="Q123" s="6"/>
      <c r="R123" s="6"/>
      <c r="S123" s="6"/>
    </row>
    <row r="124" spans="1:19" x14ac:dyDescent="0.25">
      <c r="A124" s="7"/>
      <c r="B124" s="6"/>
      <c r="C124" s="6"/>
      <c r="D124" s="6"/>
      <c r="E124" s="6"/>
      <c r="F124" s="6"/>
      <c r="G124" s="6"/>
      <c r="H124" s="6"/>
      <c r="I124" s="6"/>
      <c r="J124" s="6"/>
      <c r="K124" s="6"/>
      <c r="L124" s="6"/>
      <c r="M124" s="6"/>
      <c r="N124" s="6"/>
      <c r="O124" s="6"/>
      <c r="P124" s="6"/>
      <c r="Q124" s="6"/>
      <c r="R124" s="6"/>
      <c r="S124" s="6"/>
    </row>
    <row r="125" spans="1:19" x14ac:dyDescent="0.25">
      <c r="A125" s="7"/>
      <c r="B125" s="6"/>
      <c r="C125" s="6"/>
      <c r="D125" s="6"/>
      <c r="E125" s="6"/>
      <c r="F125" s="6"/>
      <c r="G125" s="6"/>
      <c r="H125" s="6"/>
      <c r="I125" s="6"/>
      <c r="J125" s="6"/>
      <c r="K125" s="6"/>
      <c r="L125" s="6"/>
      <c r="M125" s="6"/>
      <c r="N125" s="6"/>
      <c r="O125" s="6"/>
      <c r="P125" s="6"/>
      <c r="Q125" s="6"/>
      <c r="R125" s="6"/>
      <c r="S125" s="6"/>
    </row>
    <row r="126" spans="1:19" x14ac:dyDescent="0.25">
      <c r="A126" s="7"/>
      <c r="B126" s="6"/>
      <c r="C126" s="6"/>
      <c r="D126" s="6"/>
      <c r="E126" s="6"/>
      <c r="F126" s="6"/>
      <c r="G126" s="6"/>
      <c r="H126" s="6"/>
      <c r="I126" s="6"/>
      <c r="J126" s="6"/>
      <c r="K126" s="6"/>
      <c r="L126" s="6"/>
      <c r="M126" s="6"/>
      <c r="N126" s="6"/>
      <c r="O126" s="6"/>
      <c r="P126" s="6"/>
      <c r="Q126" s="6"/>
      <c r="R126" s="6"/>
      <c r="S126" s="6"/>
    </row>
    <row r="127" spans="1:19" x14ac:dyDescent="0.25">
      <c r="A127" s="7"/>
      <c r="B127" s="6"/>
      <c r="C127" s="6"/>
      <c r="D127" s="6"/>
      <c r="E127" s="6"/>
      <c r="F127" s="6"/>
      <c r="G127" s="6"/>
      <c r="H127" s="6"/>
      <c r="I127" s="6"/>
      <c r="J127" s="6"/>
      <c r="K127" s="6"/>
      <c r="L127" s="6"/>
      <c r="M127" s="6"/>
      <c r="N127" s="6"/>
      <c r="O127" s="6"/>
      <c r="P127" s="6"/>
      <c r="Q127" s="6"/>
      <c r="R127" s="6"/>
      <c r="S127" s="6"/>
    </row>
    <row r="128" spans="1:19" x14ac:dyDescent="0.25">
      <c r="A128" s="7"/>
      <c r="B128" s="6"/>
      <c r="C128" s="6"/>
      <c r="D128" s="6"/>
      <c r="E128" s="6"/>
      <c r="F128" s="6"/>
      <c r="G128" s="6"/>
      <c r="H128" s="6"/>
      <c r="I128" s="6"/>
      <c r="J128" s="6"/>
      <c r="K128" s="6"/>
      <c r="L128" s="6"/>
      <c r="M128" s="6"/>
      <c r="N128" s="6"/>
      <c r="O128" s="6"/>
      <c r="P128" s="6"/>
      <c r="Q128" s="6"/>
      <c r="R128" s="6"/>
      <c r="S128" s="6"/>
    </row>
    <row r="129" spans="1:19" x14ac:dyDescent="0.25">
      <c r="A129" s="7"/>
      <c r="B129" s="6"/>
      <c r="C129" s="6"/>
      <c r="D129" s="6"/>
      <c r="E129" s="6"/>
      <c r="F129" s="6"/>
      <c r="G129" s="6"/>
      <c r="H129" s="6"/>
      <c r="I129" s="6"/>
      <c r="J129" s="6"/>
      <c r="K129" s="6"/>
      <c r="L129" s="6"/>
      <c r="M129" s="6"/>
      <c r="N129" s="6"/>
      <c r="O129" s="6"/>
      <c r="P129" s="6"/>
      <c r="Q129" s="6"/>
      <c r="R129" s="6"/>
      <c r="S129" s="6"/>
    </row>
    <row r="130" spans="1:19" x14ac:dyDescent="0.25">
      <c r="A130" s="7"/>
      <c r="B130" s="6"/>
      <c r="C130" s="6"/>
      <c r="D130" s="6"/>
      <c r="E130" s="6"/>
      <c r="F130" s="6"/>
      <c r="G130" s="6"/>
      <c r="H130" s="6"/>
      <c r="I130" s="6"/>
      <c r="J130" s="6"/>
      <c r="K130" s="6"/>
      <c r="L130" s="6"/>
      <c r="M130" s="6"/>
      <c r="N130" s="6"/>
      <c r="O130" s="6"/>
      <c r="P130" s="6"/>
      <c r="Q130" s="6"/>
      <c r="R130" s="6"/>
      <c r="S130" s="6"/>
    </row>
    <row r="131" spans="1:19" x14ac:dyDescent="0.25">
      <c r="A131" s="7"/>
      <c r="B131" s="6"/>
      <c r="C131" s="6"/>
      <c r="D131" s="6"/>
      <c r="E131" s="6"/>
      <c r="F131" s="6"/>
      <c r="G131" s="6"/>
      <c r="H131" s="6"/>
      <c r="I131" s="6"/>
      <c r="J131" s="6"/>
      <c r="K131" s="6"/>
      <c r="L131" s="6"/>
      <c r="M131" s="6"/>
      <c r="N131" s="6"/>
      <c r="O131" s="6"/>
      <c r="P131" s="6"/>
      <c r="Q131" s="6"/>
      <c r="R131" s="6"/>
      <c r="S131" s="6"/>
    </row>
    <row r="132" spans="1:19" x14ac:dyDescent="0.25">
      <c r="A132" s="7"/>
      <c r="B132" s="6"/>
      <c r="C132" s="6"/>
      <c r="D132" s="6"/>
      <c r="E132" s="6"/>
      <c r="F132" s="6"/>
      <c r="G132" s="6"/>
      <c r="H132" s="6"/>
      <c r="I132" s="6"/>
      <c r="J132" s="6"/>
      <c r="K132" s="6"/>
      <c r="L132" s="6"/>
      <c r="M132" s="6"/>
      <c r="N132" s="6"/>
      <c r="O132" s="6"/>
      <c r="P132" s="6"/>
      <c r="Q132" s="6"/>
      <c r="R132" s="6"/>
      <c r="S132" s="6"/>
    </row>
    <row r="133" spans="1:19" x14ac:dyDescent="0.25">
      <c r="A133" s="7"/>
      <c r="B133" s="6"/>
      <c r="C133" s="6"/>
      <c r="D133" s="6"/>
      <c r="E133" s="6"/>
      <c r="F133" s="6"/>
      <c r="G133" s="6"/>
      <c r="H133" s="6"/>
      <c r="I133" s="6"/>
      <c r="J133" s="6"/>
      <c r="K133" s="6"/>
      <c r="L133" s="6"/>
      <c r="M133" s="6"/>
      <c r="N133" s="6"/>
      <c r="O133" s="6"/>
      <c r="P133" s="6"/>
      <c r="Q133" s="6"/>
      <c r="R133" s="6"/>
      <c r="S133" s="6"/>
    </row>
    <row r="134" spans="1:19" x14ac:dyDescent="0.25">
      <c r="A134" s="7"/>
      <c r="B134" s="6"/>
      <c r="C134" s="6"/>
      <c r="D134" s="6"/>
      <c r="E134" s="6"/>
      <c r="F134" s="6"/>
      <c r="G134" s="6"/>
      <c r="H134" s="6"/>
      <c r="I134" s="6"/>
      <c r="J134" s="6"/>
      <c r="K134" s="6"/>
      <c r="L134" s="6"/>
      <c r="M134" s="6"/>
      <c r="N134" s="6"/>
      <c r="O134" s="6"/>
      <c r="P134" s="6"/>
      <c r="Q134" s="6"/>
      <c r="R134" s="6"/>
      <c r="S134" s="6"/>
    </row>
    <row r="135" spans="1:19" x14ac:dyDescent="0.25">
      <c r="A135" s="7"/>
      <c r="B135" s="6"/>
      <c r="C135" s="6"/>
      <c r="D135" s="6"/>
      <c r="E135" s="6"/>
      <c r="F135" s="6"/>
      <c r="G135" s="6"/>
      <c r="H135" s="6"/>
      <c r="I135" s="6"/>
      <c r="J135" s="6"/>
      <c r="K135" s="6"/>
      <c r="L135" s="6"/>
      <c r="M135" s="6"/>
      <c r="N135" s="6"/>
      <c r="O135" s="6"/>
      <c r="P135" s="6"/>
      <c r="Q135" s="6"/>
      <c r="R135" s="6"/>
      <c r="S135" s="6"/>
    </row>
    <row r="136" spans="1:19" x14ac:dyDescent="0.25">
      <c r="A136" s="7"/>
      <c r="B136" s="6"/>
      <c r="C136" s="6"/>
      <c r="D136" s="6"/>
      <c r="E136" s="6"/>
      <c r="F136" s="6"/>
      <c r="G136" s="6"/>
      <c r="H136" s="6"/>
      <c r="I136" s="6"/>
      <c r="J136" s="6"/>
      <c r="K136" s="6"/>
      <c r="L136" s="6"/>
      <c r="M136" s="6"/>
      <c r="N136" s="6"/>
      <c r="O136" s="6"/>
      <c r="P136" s="6"/>
      <c r="Q136" s="6"/>
      <c r="R136" s="6"/>
      <c r="S136" s="6"/>
    </row>
    <row r="137" spans="1:19" x14ac:dyDescent="0.25">
      <c r="A137" s="7"/>
      <c r="B137" s="6"/>
      <c r="C137" s="6"/>
      <c r="D137" s="6"/>
      <c r="E137" s="6"/>
      <c r="F137" s="6"/>
      <c r="G137" s="6"/>
      <c r="H137" s="6"/>
      <c r="I137" s="6"/>
      <c r="J137" s="6"/>
      <c r="K137" s="6"/>
      <c r="L137" s="6"/>
      <c r="M137" s="6"/>
      <c r="N137" s="6"/>
      <c r="O137" s="6"/>
      <c r="P137" s="6"/>
      <c r="Q137" s="6"/>
      <c r="R137" s="6"/>
      <c r="S137" s="6"/>
    </row>
    <row r="138" spans="1:19" x14ac:dyDescent="0.25">
      <c r="A138" s="7"/>
      <c r="B138" s="6"/>
      <c r="C138" s="6"/>
      <c r="D138" s="6"/>
      <c r="E138" s="6"/>
      <c r="F138" s="6"/>
      <c r="G138" s="6"/>
      <c r="H138" s="6"/>
      <c r="I138" s="6"/>
      <c r="J138" s="6"/>
      <c r="K138" s="6"/>
      <c r="L138" s="6"/>
      <c r="M138" s="6"/>
      <c r="N138" s="6"/>
      <c r="O138" s="6"/>
      <c r="P138" s="6"/>
      <c r="Q138" s="6"/>
      <c r="R138" s="6"/>
      <c r="S138" s="6"/>
    </row>
    <row r="139" spans="1:19" x14ac:dyDescent="0.25">
      <c r="A139" s="7"/>
      <c r="B139" s="6"/>
      <c r="C139" s="6"/>
      <c r="D139" s="6"/>
      <c r="E139" s="6"/>
      <c r="F139" s="6"/>
      <c r="G139" s="6"/>
      <c r="H139" s="6"/>
      <c r="I139" s="6"/>
      <c r="J139" s="6"/>
      <c r="K139" s="6"/>
      <c r="L139" s="6"/>
      <c r="M139" s="6"/>
      <c r="N139" s="6"/>
      <c r="O139" s="6"/>
      <c r="P139" s="6"/>
      <c r="Q139" s="6"/>
      <c r="R139" s="6"/>
      <c r="S139" s="6"/>
    </row>
    <row r="140" spans="1:19" x14ac:dyDescent="0.25">
      <c r="A140" s="7"/>
      <c r="B140" s="6"/>
      <c r="C140" s="6"/>
      <c r="D140" s="6"/>
      <c r="E140" s="6"/>
      <c r="F140" s="6"/>
      <c r="G140" s="6"/>
      <c r="H140" s="6"/>
      <c r="I140" s="6"/>
      <c r="J140" s="6"/>
      <c r="K140" s="6"/>
      <c r="L140" s="6"/>
      <c r="M140" s="6"/>
      <c r="N140" s="6"/>
      <c r="O140" s="6"/>
      <c r="P140" s="6"/>
      <c r="Q140" s="6"/>
      <c r="R140" s="6"/>
      <c r="S140" s="6"/>
    </row>
    <row r="141" spans="1:19" x14ac:dyDescent="0.25">
      <c r="A141" s="7"/>
      <c r="B141" s="6"/>
      <c r="C141" s="6"/>
      <c r="D141" s="6"/>
      <c r="E141" s="6"/>
      <c r="F141" s="6"/>
      <c r="G141" s="6"/>
      <c r="H141" s="6"/>
      <c r="I141" s="6"/>
      <c r="J141" s="6"/>
      <c r="K141" s="6"/>
      <c r="L141" s="6"/>
      <c r="M141" s="6"/>
      <c r="N141" s="6"/>
      <c r="O141" s="6"/>
      <c r="P141" s="6"/>
      <c r="Q141" s="6"/>
      <c r="R141" s="6"/>
      <c r="S141" s="6"/>
    </row>
    <row r="142" spans="1:19" x14ac:dyDescent="0.25">
      <c r="A142" s="7"/>
      <c r="B142" s="6"/>
      <c r="C142" s="6"/>
      <c r="D142" s="6"/>
      <c r="E142" s="6"/>
      <c r="F142" s="6"/>
      <c r="G142" s="6"/>
      <c r="H142" s="6"/>
      <c r="I142" s="6"/>
      <c r="J142" s="6"/>
      <c r="K142" s="6"/>
      <c r="L142" s="6"/>
      <c r="M142" s="6"/>
      <c r="N142" s="6"/>
      <c r="O142" s="6"/>
      <c r="P142" s="6"/>
      <c r="Q142" s="6"/>
      <c r="R142" s="6"/>
      <c r="S142" s="6"/>
    </row>
    <row r="143" spans="1:19" x14ac:dyDescent="0.25">
      <c r="A143" s="7"/>
      <c r="B143" s="6"/>
      <c r="C143" s="6"/>
      <c r="D143" s="6"/>
      <c r="E143" s="6"/>
      <c r="F143" s="6"/>
      <c r="G143" s="6"/>
      <c r="H143" s="6"/>
      <c r="I143" s="6"/>
      <c r="J143" s="6"/>
      <c r="K143" s="6"/>
      <c r="L143" s="6"/>
      <c r="M143" s="6"/>
      <c r="N143" s="6"/>
      <c r="O143" s="6"/>
      <c r="P143" s="6"/>
      <c r="Q143" s="6"/>
      <c r="R143" s="6"/>
      <c r="S143" s="6"/>
    </row>
    <row r="144" spans="1:19" x14ac:dyDescent="0.25">
      <c r="A144" s="7"/>
      <c r="B144" s="6"/>
      <c r="C144" s="6"/>
      <c r="D144" s="6"/>
      <c r="E144" s="6"/>
      <c r="F144" s="6"/>
      <c r="G144" s="6"/>
      <c r="H144" s="6"/>
      <c r="I144" s="6"/>
      <c r="J144" s="6"/>
      <c r="K144" s="6"/>
      <c r="L144" s="6"/>
      <c r="M144" s="6"/>
      <c r="N144" s="6"/>
      <c r="O144" s="6"/>
      <c r="P144" s="6"/>
      <c r="Q144" s="6"/>
      <c r="R144" s="6"/>
      <c r="S144" s="6"/>
    </row>
    <row r="145" spans="1:19" x14ac:dyDescent="0.25">
      <c r="A145" s="7"/>
      <c r="B145" s="6"/>
      <c r="C145" s="6"/>
      <c r="D145" s="6"/>
      <c r="E145" s="6"/>
      <c r="F145" s="6"/>
      <c r="G145" s="6"/>
      <c r="H145" s="6"/>
      <c r="I145" s="6"/>
      <c r="J145" s="6"/>
      <c r="K145" s="6"/>
      <c r="L145" s="6"/>
      <c r="M145" s="6"/>
      <c r="N145" s="6"/>
      <c r="O145" s="6"/>
      <c r="P145" s="6"/>
      <c r="Q145" s="6"/>
      <c r="R145" s="6"/>
      <c r="S145" s="6"/>
    </row>
    <row r="146" spans="1:19" x14ac:dyDescent="0.25">
      <c r="A146" s="7"/>
      <c r="B146" s="6"/>
      <c r="C146" s="6"/>
      <c r="D146" s="6"/>
      <c r="E146" s="6"/>
      <c r="F146" s="6"/>
      <c r="G146" s="6"/>
      <c r="H146" s="6"/>
      <c r="I146" s="6"/>
      <c r="J146" s="6"/>
      <c r="K146" s="6"/>
      <c r="L146" s="6"/>
      <c r="M146" s="6"/>
      <c r="N146" s="6"/>
      <c r="O146" s="6"/>
      <c r="P146" s="6"/>
      <c r="Q146" s="6"/>
      <c r="R146" s="6"/>
      <c r="S146" s="6"/>
    </row>
    <row r="147" spans="1:19" x14ac:dyDescent="0.25">
      <c r="A147" s="7"/>
      <c r="B147" s="6"/>
      <c r="C147" s="6"/>
      <c r="D147" s="6"/>
      <c r="E147" s="6"/>
      <c r="F147" s="6"/>
      <c r="G147" s="6"/>
      <c r="H147" s="6"/>
      <c r="I147" s="6"/>
      <c r="J147" s="6"/>
      <c r="K147" s="6"/>
      <c r="L147" s="6"/>
      <c r="M147" s="6"/>
      <c r="N147" s="6"/>
      <c r="O147" s="6"/>
      <c r="P147" s="6"/>
      <c r="Q147" s="6"/>
      <c r="R147" s="6"/>
      <c r="S147" s="6"/>
    </row>
    <row r="148" spans="1:19" x14ac:dyDescent="0.25">
      <c r="A148" s="7"/>
      <c r="B148" s="6"/>
      <c r="C148" s="6"/>
      <c r="D148" s="6"/>
      <c r="E148" s="6"/>
      <c r="F148" s="6"/>
      <c r="G148" s="6"/>
      <c r="H148" s="6"/>
      <c r="I148" s="6"/>
      <c r="J148" s="6"/>
      <c r="K148" s="6"/>
      <c r="L148" s="6"/>
      <c r="M148" s="6"/>
      <c r="N148" s="6"/>
      <c r="O148" s="6"/>
      <c r="P148" s="6"/>
      <c r="Q148" s="6"/>
      <c r="R148" s="6"/>
      <c r="S148" s="6"/>
    </row>
    <row r="149" spans="1:19" x14ac:dyDescent="0.25">
      <c r="A149" s="7"/>
      <c r="B149" s="6"/>
      <c r="C149" s="6"/>
      <c r="D149" s="6"/>
      <c r="E149" s="6"/>
      <c r="F149" s="6"/>
      <c r="G149" s="6"/>
      <c r="H149" s="6"/>
      <c r="I149" s="6"/>
      <c r="J149" s="6"/>
      <c r="K149" s="6"/>
      <c r="L149" s="6"/>
      <c r="M149" s="6"/>
      <c r="N149" s="6"/>
      <c r="O149" s="6"/>
      <c r="P149" s="6"/>
      <c r="Q149" s="6"/>
      <c r="R149" s="6"/>
      <c r="S149" s="6"/>
    </row>
    <row r="150" spans="1:19" x14ac:dyDescent="0.25">
      <c r="A150" s="7"/>
      <c r="B150" s="6"/>
      <c r="C150" s="6"/>
      <c r="D150" s="6"/>
      <c r="E150" s="6"/>
      <c r="F150" s="6"/>
      <c r="G150" s="6"/>
      <c r="H150" s="6"/>
      <c r="I150" s="6"/>
      <c r="J150" s="6"/>
      <c r="K150" s="6"/>
      <c r="L150" s="6"/>
      <c r="M150" s="6"/>
      <c r="N150" s="6"/>
      <c r="O150" s="6"/>
      <c r="P150" s="6"/>
      <c r="Q150" s="6"/>
      <c r="R150" s="6"/>
      <c r="S150" s="6"/>
    </row>
    <row r="151" spans="1:19" x14ac:dyDescent="0.25">
      <c r="A151" s="7"/>
      <c r="B151" s="6"/>
      <c r="C151" s="6"/>
      <c r="D151" s="6"/>
      <c r="E151" s="6"/>
      <c r="F151" s="6"/>
      <c r="G151" s="6"/>
      <c r="H151" s="6"/>
      <c r="I151" s="6"/>
      <c r="J151" s="6"/>
      <c r="K151" s="6"/>
      <c r="L151" s="6"/>
      <c r="M151" s="6"/>
      <c r="N151" s="6"/>
      <c r="O151" s="6"/>
      <c r="P151" s="6"/>
      <c r="Q151" s="6"/>
      <c r="R151" s="6"/>
      <c r="S151" s="6"/>
    </row>
    <row r="152" spans="1:19" x14ac:dyDescent="0.25">
      <c r="A152" s="7"/>
      <c r="B152" s="6"/>
      <c r="C152" s="6"/>
      <c r="D152" s="6"/>
      <c r="E152" s="6"/>
      <c r="F152" s="6"/>
      <c r="G152" s="6"/>
      <c r="H152" s="6"/>
      <c r="I152" s="6"/>
      <c r="J152" s="6"/>
      <c r="K152" s="6"/>
      <c r="L152" s="6"/>
      <c r="M152" s="6"/>
      <c r="N152" s="6"/>
      <c r="O152" s="6"/>
      <c r="P152" s="6"/>
      <c r="Q152" s="6"/>
      <c r="R152" s="6"/>
      <c r="S152" s="6"/>
    </row>
    <row r="153" spans="1:19" x14ac:dyDescent="0.25">
      <c r="A153" s="7"/>
      <c r="B153" s="6"/>
      <c r="C153" s="6"/>
      <c r="D153" s="6"/>
      <c r="E153" s="6"/>
      <c r="F153" s="6"/>
      <c r="G153" s="6"/>
      <c r="H153" s="6"/>
      <c r="I153" s="6"/>
      <c r="J153" s="6"/>
      <c r="K153" s="6"/>
      <c r="L153" s="6"/>
      <c r="M153" s="6"/>
      <c r="N153" s="6"/>
      <c r="O153" s="6"/>
      <c r="P153" s="6"/>
      <c r="Q153" s="6"/>
      <c r="R153" s="6"/>
      <c r="S153" s="6"/>
    </row>
    <row r="154" spans="1:19" x14ac:dyDescent="0.25">
      <c r="A154" s="7"/>
      <c r="B154" s="6"/>
      <c r="C154" s="6"/>
      <c r="D154" s="6"/>
      <c r="E154" s="6"/>
      <c r="F154" s="6"/>
      <c r="G154" s="6"/>
      <c r="H154" s="6"/>
      <c r="I154" s="6"/>
      <c r="J154" s="6"/>
      <c r="K154" s="6"/>
      <c r="L154" s="6"/>
      <c r="M154" s="6"/>
      <c r="N154" s="6"/>
      <c r="O154" s="6"/>
      <c r="P154" s="6"/>
      <c r="Q154" s="6"/>
      <c r="R154" s="6"/>
      <c r="S154" s="6"/>
    </row>
    <row r="155" spans="1:19" x14ac:dyDescent="0.25">
      <c r="A155" s="7"/>
      <c r="B155" s="6"/>
      <c r="C155" s="6"/>
      <c r="D155" s="6"/>
      <c r="E155" s="6"/>
      <c r="F155" s="6"/>
      <c r="G155" s="6"/>
      <c r="H155" s="6"/>
      <c r="I155" s="6"/>
      <c r="J155" s="6"/>
      <c r="K155" s="6"/>
      <c r="L155" s="6"/>
      <c r="M155" s="6"/>
      <c r="N155" s="6"/>
      <c r="O155" s="6"/>
      <c r="P155" s="6"/>
      <c r="Q155" s="6"/>
      <c r="R155" s="6"/>
      <c r="S155" s="6"/>
    </row>
    <row r="156" spans="1:19" x14ac:dyDescent="0.25">
      <c r="A156" s="7"/>
      <c r="B156" s="6"/>
      <c r="C156" s="6"/>
      <c r="D156" s="6"/>
      <c r="E156" s="6"/>
      <c r="F156" s="6"/>
      <c r="G156" s="6"/>
      <c r="H156" s="6"/>
      <c r="I156" s="6"/>
      <c r="J156" s="6"/>
      <c r="K156" s="6"/>
      <c r="L156" s="6"/>
      <c r="M156" s="6"/>
      <c r="N156" s="6"/>
      <c r="O156" s="6"/>
      <c r="P156" s="6"/>
      <c r="Q156" s="6"/>
      <c r="R156" s="6"/>
      <c r="S156" s="6"/>
    </row>
    <row r="157" spans="1:19" x14ac:dyDescent="0.25">
      <c r="A157" s="7"/>
      <c r="B157" s="6"/>
      <c r="C157" s="6"/>
      <c r="D157" s="6"/>
      <c r="E157" s="6"/>
      <c r="F157" s="6"/>
      <c r="G157" s="6"/>
      <c r="H157" s="6"/>
      <c r="I157" s="6"/>
      <c r="J157" s="6"/>
      <c r="K157" s="6"/>
      <c r="L157" s="6"/>
      <c r="M157" s="6"/>
      <c r="N157" s="6"/>
      <c r="O157" s="6"/>
      <c r="P157" s="6"/>
      <c r="Q157" s="6"/>
      <c r="R157" s="6"/>
      <c r="S157" s="6"/>
    </row>
    <row r="158" spans="1:19" x14ac:dyDescent="0.25">
      <c r="A158" s="7"/>
      <c r="B158" s="6"/>
      <c r="C158" s="6"/>
      <c r="D158" s="6"/>
      <c r="E158" s="6"/>
      <c r="F158" s="6"/>
      <c r="G158" s="6"/>
      <c r="H158" s="6"/>
      <c r="I158" s="6"/>
      <c r="J158" s="6"/>
      <c r="K158" s="6"/>
      <c r="L158" s="6"/>
      <c r="M158" s="6"/>
      <c r="N158" s="6"/>
      <c r="O158" s="6"/>
      <c r="P158" s="6"/>
      <c r="Q158" s="6"/>
      <c r="R158" s="6"/>
      <c r="S158" s="6"/>
    </row>
    <row r="159" spans="1:19" x14ac:dyDescent="0.25">
      <c r="A159" s="7"/>
      <c r="B159" s="6"/>
      <c r="C159" s="6"/>
      <c r="D159" s="6"/>
      <c r="E159" s="6"/>
      <c r="F159" s="6"/>
      <c r="G159" s="6"/>
      <c r="H159" s="6"/>
      <c r="I159" s="6"/>
      <c r="J159" s="6"/>
      <c r="K159" s="6"/>
      <c r="L159" s="6"/>
      <c r="M159" s="6"/>
      <c r="N159" s="6"/>
      <c r="O159" s="6"/>
      <c r="P159" s="6"/>
      <c r="Q159" s="6"/>
      <c r="R159" s="6"/>
      <c r="S159" s="6"/>
    </row>
    <row r="160" spans="1:19" x14ac:dyDescent="0.25">
      <c r="A160" s="7"/>
      <c r="B160" s="6"/>
      <c r="C160" s="6"/>
      <c r="D160" s="6"/>
      <c r="E160" s="6"/>
      <c r="F160" s="6"/>
      <c r="G160" s="6"/>
      <c r="H160" s="6"/>
      <c r="I160" s="6"/>
      <c r="J160" s="6"/>
      <c r="K160" s="6"/>
      <c r="L160" s="6"/>
      <c r="M160" s="6"/>
      <c r="N160" s="6"/>
      <c r="O160" s="6"/>
      <c r="P160" s="6"/>
      <c r="Q160" s="6"/>
      <c r="R160" s="6"/>
      <c r="S160" s="6"/>
    </row>
    <row r="161" spans="1:19" x14ac:dyDescent="0.25">
      <c r="A161" s="7"/>
      <c r="B161" s="6"/>
      <c r="C161" s="6"/>
      <c r="D161" s="6"/>
      <c r="E161" s="6"/>
      <c r="F161" s="6"/>
      <c r="G161" s="6"/>
      <c r="H161" s="6"/>
      <c r="I161" s="6"/>
      <c r="J161" s="6"/>
      <c r="K161" s="6"/>
      <c r="L161" s="6"/>
      <c r="M161" s="6"/>
      <c r="N161" s="6"/>
      <c r="O161" s="6"/>
      <c r="P161" s="6"/>
      <c r="Q161" s="6"/>
      <c r="R161" s="6"/>
      <c r="S161" s="6"/>
    </row>
    <row r="162" spans="1:19" x14ac:dyDescent="0.25">
      <c r="A162" s="7"/>
      <c r="B162" s="6"/>
      <c r="C162" s="6"/>
      <c r="D162" s="6"/>
      <c r="E162" s="6"/>
      <c r="F162" s="6"/>
      <c r="G162" s="6"/>
      <c r="H162" s="6"/>
      <c r="I162" s="6"/>
      <c r="J162" s="6"/>
      <c r="K162" s="6"/>
      <c r="L162" s="6"/>
      <c r="M162" s="6"/>
      <c r="N162" s="6"/>
      <c r="O162" s="6"/>
      <c r="P162" s="6"/>
      <c r="Q162" s="6"/>
      <c r="R162" s="6"/>
      <c r="S162" s="6"/>
    </row>
    <row r="163" spans="1:19" x14ac:dyDescent="0.25">
      <c r="A163" s="7"/>
      <c r="B163" s="6"/>
      <c r="C163" s="6"/>
      <c r="D163" s="6"/>
      <c r="E163" s="6"/>
      <c r="F163" s="6"/>
      <c r="G163" s="6"/>
      <c r="H163" s="6"/>
      <c r="I163" s="6"/>
      <c r="J163" s="6"/>
      <c r="K163" s="6"/>
      <c r="L163" s="6"/>
      <c r="M163" s="6"/>
      <c r="N163" s="6"/>
      <c r="O163" s="6"/>
      <c r="P163" s="6"/>
      <c r="Q163" s="6"/>
      <c r="R163" s="6"/>
      <c r="S163" s="6"/>
    </row>
    <row r="164" spans="1:19" x14ac:dyDescent="0.25">
      <c r="A164" s="7"/>
      <c r="B164" s="6"/>
      <c r="C164" s="6"/>
      <c r="D164" s="6"/>
      <c r="E164" s="6"/>
      <c r="F164" s="6"/>
      <c r="G164" s="6"/>
      <c r="H164" s="6"/>
      <c r="I164" s="6"/>
      <c r="J164" s="6"/>
      <c r="K164" s="6"/>
      <c r="L164" s="6"/>
      <c r="M164" s="6"/>
      <c r="N164" s="6"/>
      <c r="O164" s="6"/>
      <c r="P164" s="6"/>
      <c r="Q164" s="6"/>
      <c r="R164" s="6"/>
      <c r="S164" s="6"/>
    </row>
    <row r="165" spans="1:19" x14ac:dyDescent="0.25">
      <c r="A165" s="7"/>
      <c r="B165" s="6"/>
      <c r="C165" s="6"/>
      <c r="D165" s="6"/>
      <c r="E165" s="6"/>
      <c r="F165" s="6"/>
      <c r="G165" s="6"/>
      <c r="H165" s="6"/>
      <c r="I165" s="6"/>
      <c r="J165" s="6"/>
      <c r="K165" s="6"/>
      <c r="L165" s="6"/>
      <c r="M165" s="6"/>
      <c r="N165" s="6"/>
      <c r="O165" s="6"/>
      <c r="P165" s="6"/>
      <c r="Q165" s="6"/>
      <c r="R165" s="6"/>
      <c r="S165" s="6"/>
    </row>
    <row r="166" spans="1:19" x14ac:dyDescent="0.25">
      <c r="A166" s="7"/>
      <c r="B166" s="6"/>
      <c r="C166" s="6"/>
      <c r="D166" s="6"/>
      <c r="E166" s="6"/>
      <c r="F166" s="6"/>
      <c r="G166" s="6"/>
      <c r="H166" s="6"/>
      <c r="I166" s="6"/>
      <c r="J166" s="6"/>
      <c r="K166" s="6"/>
      <c r="L166" s="6"/>
      <c r="M166" s="6"/>
      <c r="N166" s="6"/>
      <c r="O166" s="6"/>
      <c r="P166" s="6"/>
      <c r="Q166" s="6"/>
      <c r="R166" s="6"/>
      <c r="S166" s="6"/>
    </row>
    <row r="167" spans="1:19" x14ac:dyDescent="0.25">
      <c r="A167" s="7"/>
      <c r="B167" s="6"/>
      <c r="C167" s="6"/>
      <c r="D167" s="6"/>
      <c r="E167" s="6"/>
      <c r="F167" s="6"/>
      <c r="G167" s="6"/>
      <c r="H167" s="6"/>
      <c r="I167" s="6"/>
      <c r="J167" s="6"/>
      <c r="K167" s="6"/>
      <c r="L167" s="6"/>
      <c r="M167" s="6"/>
      <c r="N167" s="6"/>
      <c r="O167" s="6"/>
      <c r="P167" s="6"/>
      <c r="Q167" s="6"/>
      <c r="R167" s="6"/>
      <c r="S167" s="6"/>
    </row>
    <row r="168" spans="1:19" x14ac:dyDescent="0.25">
      <c r="A168" s="7"/>
      <c r="B168" s="6"/>
      <c r="C168" s="6"/>
      <c r="D168" s="6"/>
      <c r="E168" s="6"/>
      <c r="F168" s="6"/>
      <c r="G168" s="6"/>
      <c r="H168" s="6"/>
      <c r="I168" s="6"/>
      <c r="J168" s="6"/>
      <c r="K168" s="6"/>
      <c r="L168" s="6"/>
      <c r="M168" s="6"/>
      <c r="N168" s="6"/>
      <c r="O168" s="6"/>
      <c r="P168" s="6"/>
      <c r="Q168" s="6"/>
      <c r="R168" s="6"/>
      <c r="S168" s="6"/>
    </row>
    <row r="169" spans="1:19" x14ac:dyDescent="0.25">
      <c r="A169" s="7"/>
      <c r="B169" s="6"/>
      <c r="C169" s="6"/>
      <c r="D169" s="6"/>
      <c r="E169" s="6"/>
      <c r="F169" s="6"/>
      <c r="G169" s="6"/>
      <c r="H169" s="6"/>
      <c r="I169" s="6"/>
      <c r="J169" s="6"/>
      <c r="K169" s="6"/>
      <c r="L169" s="6"/>
      <c r="M169" s="6"/>
      <c r="N169" s="6"/>
      <c r="O169" s="6"/>
      <c r="P169" s="6"/>
      <c r="Q169" s="6"/>
      <c r="R169" s="6"/>
      <c r="S169" s="6"/>
    </row>
    <row r="170" spans="1:19" x14ac:dyDescent="0.25">
      <c r="A170" s="7"/>
      <c r="B170" s="6"/>
      <c r="C170" s="6"/>
      <c r="D170" s="6"/>
      <c r="E170" s="6"/>
      <c r="F170" s="6"/>
      <c r="G170" s="6"/>
      <c r="H170" s="6"/>
      <c r="I170" s="6"/>
      <c r="J170" s="6"/>
      <c r="K170" s="6"/>
      <c r="L170" s="6"/>
      <c r="M170" s="6"/>
      <c r="N170" s="6"/>
      <c r="O170" s="6"/>
      <c r="P170" s="6"/>
      <c r="Q170" s="6"/>
      <c r="R170" s="6"/>
      <c r="S170" s="6"/>
    </row>
    <row r="171" spans="1:19" x14ac:dyDescent="0.25">
      <c r="A171" s="7"/>
      <c r="B171" s="6"/>
      <c r="C171" s="6"/>
      <c r="D171" s="6"/>
      <c r="E171" s="6"/>
      <c r="F171" s="6"/>
      <c r="G171" s="6"/>
      <c r="H171" s="6"/>
      <c r="I171" s="6"/>
      <c r="J171" s="6"/>
      <c r="K171" s="6"/>
      <c r="L171" s="6"/>
      <c r="M171" s="6"/>
      <c r="N171" s="6"/>
      <c r="O171" s="6"/>
      <c r="P171" s="6"/>
      <c r="Q171" s="6"/>
      <c r="R171" s="6"/>
      <c r="S171" s="6"/>
    </row>
    <row r="172" spans="1:19" x14ac:dyDescent="0.25">
      <c r="A172" s="7"/>
      <c r="B172" s="6"/>
      <c r="C172" s="6"/>
      <c r="D172" s="6"/>
      <c r="E172" s="6"/>
      <c r="F172" s="6"/>
      <c r="G172" s="6"/>
      <c r="H172" s="6"/>
      <c r="I172" s="6"/>
      <c r="J172" s="6"/>
      <c r="K172" s="6"/>
      <c r="L172" s="6"/>
      <c r="M172" s="6"/>
      <c r="N172" s="6"/>
      <c r="O172" s="6"/>
      <c r="P172" s="6"/>
      <c r="Q172" s="6"/>
      <c r="R172" s="6"/>
      <c r="S172" s="6"/>
    </row>
    <row r="173" spans="1:19" x14ac:dyDescent="0.25">
      <c r="A173" s="7"/>
      <c r="B173" s="6"/>
      <c r="C173" s="6"/>
      <c r="D173" s="6"/>
      <c r="E173" s="6"/>
      <c r="F173" s="6"/>
      <c r="G173" s="6"/>
      <c r="H173" s="6"/>
      <c r="I173" s="6"/>
      <c r="J173" s="6"/>
      <c r="K173" s="6"/>
      <c r="L173" s="6"/>
      <c r="M173" s="6"/>
      <c r="N173" s="6"/>
      <c r="O173" s="6"/>
      <c r="P173" s="6"/>
      <c r="Q173" s="6"/>
      <c r="R173" s="6"/>
      <c r="S173" s="6"/>
    </row>
    <row r="174" spans="1:19" x14ac:dyDescent="0.25">
      <c r="A174" s="7"/>
      <c r="B174" s="6"/>
      <c r="C174" s="6"/>
      <c r="D174" s="6"/>
      <c r="E174" s="6"/>
      <c r="F174" s="6"/>
      <c r="G174" s="6"/>
      <c r="H174" s="6"/>
      <c r="I174" s="6"/>
      <c r="J174" s="6"/>
      <c r="K174" s="6"/>
      <c r="L174" s="6"/>
      <c r="M174" s="6"/>
      <c r="N174" s="6"/>
      <c r="O174" s="6"/>
      <c r="P174" s="6"/>
      <c r="Q174" s="6"/>
      <c r="R174" s="6"/>
      <c r="S174" s="6"/>
    </row>
    <row r="175" spans="1:19" x14ac:dyDescent="0.25">
      <c r="A175" s="7"/>
      <c r="B175" s="6"/>
      <c r="C175" s="6"/>
      <c r="D175" s="6"/>
      <c r="E175" s="6"/>
      <c r="F175" s="6"/>
      <c r="G175" s="6"/>
      <c r="H175" s="6"/>
      <c r="I175" s="6"/>
      <c r="J175" s="6"/>
      <c r="K175" s="6"/>
      <c r="L175" s="6"/>
      <c r="M175" s="6"/>
      <c r="N175" s="6"/>
      <c r="O175" s="6"/>
      <c r="P175" s="6"/>
      <c r="Q175" s="6"/>
      <c r="R175" s="6"/>
      <c r="S175" s="6"/>
    </row>
    <row r="176" spans="1:19" x14ac:dyDescent="0.25">
      <c r="A176" s="7"/>
      <c r="B176" s="6"/>
      <c r="C176" s="6"/>
      <c r="D176" s="6"/>
      <c r="E176" s="6"/>
      <c r="F176" s="6"/>
      <c r="G176" s="6"/>
      <c r="H176" s="6"/>
      <c r="I176" s="6"/>
      <c r="J176" s="6"/>
      <c r="K176" s="6"/>
      <c r="L176" s="6"/>
      <c r="M176" s="6"/>
      <c r="N176" s="6"/>
      <c r="O176" s="6"/>
      <c r="P176" s="6"/>
      <c r="Q176" s="6"/>
      <c r="R176" s="6"/>
      <c r="S176" s="6"/>
    </row>
    <row r="177" spans="1:19" x14ac:dyDescent="0.25">
      <c r="A177" s="7"/>
      <c r="B177" s="6"/>
      <c r="C177" s="6"/>
      <c r="D177" s="6"/>
      <c r="E177" s="6"/>
      <c r="F177" s="6"/>
      <c r="G177" s="6"/>
      <c r="H177" s="6"/>
      <c r="I177" s="6"/>
      <c r="J177" s="6"/>
      <c r="K177" s="6"/>
      <c r="L177" s="6"/>
      <c r="M177" s="6"/>
      <c r="N177" s="6"/>
      <c r="O177" s="6"/>
      <c r="P177" s="6"/>
      <c r="Q177" s="6"/>
      <c r="R177" s="6"/>
      <c r="S177" s="6"/>
    </row>
    <row r="178" spans="1:19" x14ac:dyDescent="0.25">
      <c r="A178" s="7"/>
      <c r="B178" s="6"/>
      <c r="C178" s="6"/>
      <c r="D178" s="6"/>
      <c r="E178" s="6"/>
      <c r="F178" s="6"/>
      <c r="G178" s="6"/>
      <c r="H178" s="6"/>
      <c r="I178" s="6"/>
      <c r="J178" s="6"/>
      <c r="K178" s="6"/>
      <c r="L178" s="6"/>
      <c r="M178" s="6"/>
      <c r="N178" s="6"/>
      <c r="O178" s="6"/>
      <c r="P178" s="6"/>
      <c r="Q178" s="6"/>
      <c r="R178" s="6"/>
      <c r="S178" s="6"/>
    </row>
    <row r="179" spans="1:19" x14ac:dyDescent="0.25">
      <c r="A179" s="7"/>
      <c r="B179" s="6"/>
      <c r="C179" s="6"/>
      <c r="D179" s="6"/>
      <c r="E179" s="6"/>
      <c r="F179" s="6"/>
      <c r="G179" s="6"/>
      <c r="H179" s="6"/>
      <c r="I179" s="6"/>
      <c r="J179" s="6"/>
      <c r="K179" s="6"/>
      <c r="L179" s="6"/>
      <c r="M179" s="6"/>
      <c r="N179" s="6"/>
      <c r="O179" s="6"/>
      <c r="P179" s="6"/>
      <c r="Q179" s="6"/>
      <c r="R179" s="6"/>
      <c r="S179" s="6"/>
    </row>
    <row r="180" spans="1:19" x14ac:dyDescent="0.25">
      <c r="A180" s="7"/>
      <c r="B180" s="6"/>
      <c r="C180" s="6"/>
      <c r="D180" s="6"/>
      <c r="E180" s="6"/>
      <c r="F180" s="6"/>
      <c r="G180" s="6"/>
      <c r="H180" s="6"/>
      <c r="I180" s="6"/>
      <c r="J180" s="6"/>
      <c r="K180" s="6"/>
      <c r="L180" s="6"/>
      <c r="M180" s="6"/>
      <c r="N180" s="6"/>
      <c r="O180" s="6"/>
      <c r="P180" s="6"/>
      <c r="Q180" s="6"/>
      <c r="R180" s="6"/>
      <c r="S180" s="6"/>
    </row>
    <row r="181" spans="1:19" x14ac:dyDescent="0.25">
      <c r="A181" s="7"/>
      <c r="B181" s="6"/>
      <c r="C181" s="6"/>
      <c r="D181" s="6"/>
      <c r="E181" s="6"/>
      <c r="F181" s="6"/>
      <c r="G181" s="6"/>
      <c r="H181" s="6"/>
      <c r="I181" s="6"/>
      <c r="J181" s="6"/>
      <c r="K181" s="6"/>
      <c r="L181" s="6"/>
      <c r="M181" s="6"/>
      <c r="N181" s="6"/>
      <c r="O181" s="6"/>
      <c r="P181" s="6"/>
      <c r="Q181" s="6"/>
      <c r="R181" s="6"/>
      <c r="S181" s="6"/>
    </row>
    <row r="182" spans="1:19" x14ac:dyDescent="0.25">
      <c r="A182" s="7"/>
      <c r="B182" s="6"/>
      <c r="C182" s="6"/>
      <c r="D182" s="6"/>
      <c r="E182" s="6"/>
      <c r="F182" s="6"/>
      <c r="G182" s="6"/>
      <c r="H182" s="6"/>
      <c r="I182" s="6"/>
      <c r="J182" s="6"/>
      <c r="K182" s="6"/>
      <c r="L182" s="6"/>
      <c r="M182" s="6"/>
      <c r="N182" s="6"/>
      <c r="O182" s="6"/>
      <c r="P182" s="6"/>
      <c r="Q182" s="6"/>
      <c r="R182" s="6"/>
      <c r="S182" s="6"/>
    </row>
    <row r="183" spans="1:19" x14ac:dyDescent="0.25">
      <c r="A183" s="7"/>
      <c r="B183" s="6"/>
      <c r="C183" s="6"/>
      <c r="D183" s="6"/>
      <c r="E183" s="6"/>
      <c r="F183" s="6"/>
      <c r="G183" s="6"/>
      <c r="H183" s="6"/>
      <c r="I183" s="6"/>
      <c r="J183" s="6"/>
      <c r="K183" s="6"/>
      <c r="L183" s="6"/>
      <c r="M183" s="6"/>
      <c r="N183" s="6"/>
      <c r="O183" s="6"/>
      <c r="P183" s="6"/>
      <c r="Q183" s="6"/>
      <c r="R183" s="6"/>
      <c r="S183" s="6"/>
    </row>
    <row r="184" spans="1:19" x14ac:dyDescent="0.25">
      <c r="A184" s="7"/>
      <c r="B184" s="6"/>
      <c r="C184" s="6"/>
      <c r="D184" s="6"/>
      <c r="E184" s="6"/>
      <c r="F184" s="6"/>
      <c r="G184" s="6"/>
      <c r="H184" s="6"/>
      <c r="I184" s="6"/>
      <c r="J184" s="6"/>
      <c r="K184" s="6"/>
      <c r="L184" s="6"/>
      <c r="M184" s="6"/>
      <c r="N184" s="6"/>
      <c r="O184" s="6"/>
      <c r="P184" s="6"/>
      <c r="Q184" s="6"/>
      <c r="R184" s="6"/>
      <c r="S184" s="6"/>
    </row>
    <row r="185" spans="1:19" x14ac:dyDescent="0.25">
      <c r="A185" s="7"/>
      <c r="B185" s="6"/>
      <c r="C185" s="6"/>
      <c r="D185" s="6"/>
      <c r="E185" s="6"/>
      <c r="F185" s="6"/>
      <c r="G185" s="6"/>
      <c r="H185" s="6"/>
      <c r="I185" s="6"/>
      <c r="J185" s="6"/>
      <c r="K185" s="6"/>
      <c r="L185" s="6"/>
      <c r="M185" s="6"/>
      <c r="N185" s="6"/>
      <c r="O185" s="6"/>
      <c r="P185" s="6"/>
      <c r="Q185" s="6"/>
      <c r="R185" s="6"/>
      <c r="S185" s="6"/>
    </row>
    <row r="186" spans="1:19" x14ac:dyDescent="0.25">
      <c r="A186" s="7"/>
      <c r="B186" s="6"/>
      <c r="C186" s="6"/>
      <c r="D186" s="6"/>
      <c r="E186" s="6"/>
      <c r="F186" s="6"/>
      <c r="G186" s="6"/>
      <c r="H186" s="6"/>
      <c r="I186" s="6"/>
      <c r="J186" s="6"/>
      <c r="K186" s="6"/>
      <c r="L186" s="6"/>
      <c r="M186" s="6"/>
      <c r="N186" s="6"/>
      <c r="O186" s="6"/>
      <c r="P186" s="6"/>
      <c r="Q186" s="6"/>
      <c r="R186" s="6"/>
      <c r="S186" s="6"/>
    </row>
    <row r="187" spans="1:19" x14ac:dyDescent="0.25">
      <c r="A187" s="7"/>
      <c r="B187" s="6"/>
      <c r="C187" s="6"/>
      <c r="D187" s="6"/>
      <c r="E187" s="6"/>
      <c r="F187" s="6"/>
      <c r="G187" s="6"/>
      <c r="H187" s="6"/>
      <c r="I187" s="6"/>
      <c r="J187" s="6"/>
      <c r="K187" s="6"/>
      <c r="L187" s="6"/>
      <c r="M187" s="6"/>
      <c r="N187" s="6"/>
      <c r="O187" s="6"/>
      <c r="P187" s="6"/>
      <c r="Q187" s="6"/>
      <c r="R187" s="6"/>
      <c r="S187" s="6"/>
    </row>
    <row r="188" spans="1:19" x14ac:dyDescent="0.25">
      <c r="A188" s="7"/>
      <c r="B188" s="6"/>
      <c r="C188" s="6"/>
      <c r="D188" s="6"/>
      <c r="E188" s="6"/>
      <c r="F188" s="6"/>
      <c r="G188" s="6"/>
      <c r="H188" s="6"/>
      <c r="I188" s="6"/>
      <c r="J188" s="6"/>
      <c r="K188" s="6"/>
      <c r="L188" s="6"/>
      <c r="M188" s="6"/>
      <c r="N188" s="6"/>
      <c r="O188" s="6"/>
      <c r="P188" s="6"/>
      <c r="Q188" s="6"/>
      <c r="R188" s="6"/>
      <c r="S188" s="6"/>
    </row>
    <row r="189" spans="1:19" x14ac:dyDescent="0.25">
      <c r="A189" s="7"/>
      <c r="B189" s="6"/>
      <c r="C189" s="6"/>
      <c r="D189" s="6"/>
      <c r="E189" s="6"/>
      <c r="F189" s="6"/>
      <c r="G189" s="6"/>
      <c r="H189" s="6"/>
      <c r="I189" s="6"/>
      <c r="J189" s="6"/>
      <c r="K189" s="6"/>
      <c r="L189" s="6"/>
      <c r="M189" s="6"/>
      <c r="N189" s="6"/>
      <c r="O189" s="6"/>
      <c r="P189" s="6"/>
      <c r="Q189" s="6"/>
      <c r="R189" s="6"/>
      <c r="S189" s="6"/>
    </row>
    <row r="190" spans="1:19" x14ac:dyDescent="0.25">
      <c r="A190" s="7"/>
      <c r="B190" s="6"/>
      <c r="C190" s="6"/>
      <c r="D190" s="6"/>
      <c r="E190" s="6"/>
      <c r="F190" s="6"/>
      <c r="G190" s="6"/>
      <c r="H190" s="6"/>
      <c r="I190" s="6"/>
      <c r="J190" s="6"/>
      <c r="K190" s="6"/>
      <c r="L190" s="6"/>
      <c r="M190" s="6"/>
      <c r="N190" s="6"/>
      <c r="O190" s="6"/>
      <c r="P190" s="6"/>
      <c r="Q190" s="6"/>
      <c r="R190" s="6"/>
      <c r="S190" s="6"/>
    </row>
    <row r="191" spans="1:19" x14ac:dyDescent="0.25">
      <c r="A191" s="7"/>
      <c r="B191" s="6"/>
      <c r="C191" s="6"/>
      <c r="D191" s="6"/>
      <c r="E191" s="6"/>
      <c r="F191" s="6"/>
      <c r="G191" s="6"/>
      <c r="H191" s="6"/>
      <c r="I191" s="6"/>
      <c r="J191" s="6"/>
      <c r="K191" s="6"/>
      <c r="L191" s="6"/>
      <c r="M191" s="6"/>
      <c r="N191" s="6"/>
      <c r="O191" s="6"/>
      <c r="P191" s="6"/>
      <c r="Q191" s="6"/>
      <c r="R191" s="6"/>
      <c r="S191" s="6"/>
    </row>
    <row r="192" spans="1:19" x14ac:dyDescent="0.25">
      <c r="A192" s="7"/>
      <c r="B192" s="6"/>
      <c r="C192" s="6"/>
      <c r="D192" s="6"/>
      <c r="E192" s="6"/>
      <c r="F192" s="6"/>
      <c r="G192" s="6"/>
      <c r="H192" s="6"/>
      <c r="I192" s="6"/>
      <c r="J192" s="6"/>
      <c r="K192" s="6"/>
      <c r="L192" s="6"/>
      <c r="M192" s="6"/>
      <c r="N192" s="6"/>
      <c r="O192" s="6"/>
      <c r="P192" s="6"/>
      <c r="Q192" s="6"/>
      <c r="R192" s="6"/>
      <c r="S192" s="6"/>
    </row>
    <row r="193" spans="1:19" x14ac:dyDescent="0.25">
      <c r="A193" s="7"/>
      <c r="B193" s="6"/>
      <c r="C193" s="6"/>
      <c r="D193" s="6"/>
      <c r="E193" s="6"/>
      <c r="F193" s="6"/>
      <c r="G193" s="6"/>
      <c r="H193" s="6"/>
      <c r="I193" s="6"/>
      <c r="J193" s="6"/>
      <c r="K193" s="6"/>
      <c r="L193" s="6"/>
      <c r="M193" s="6"/>
      <c r="N193" s="6"/>
      <c r="O193" s="6"/>
      <c r="P193" s="6"/>
      <c r="Q193" s="6"/>
      <c r="R193" s="6"/>
      <c r="S193" s="6"/>
    </row>
    <row r="194" spans="1:19" x14ac:dyDescent="0.25">
      <c r="A194" s="7"/>
      <c r="B194" s="6"/>
      <c r="C194" s="6"/>
      <c r="D194" s="6"/>
      <c r="E194" s="6"/>
      <c r="F194" s="6"/>
      <c r="G194" s="6"/>
      <c r="H194" s="6"/>
      <c r="I194" s="6"/>
      <c r="J194" s="6"/>
      <c r="K194" s="6"/>
      <c r="L194" s="6"/>
      <c r="M194" s="6"/>
      <c r="N194" s="6"/>
      <c r="O194" s="6"/>
      <c r="P194" s="6"/>
      <c r="Q194" s="6"/>
      <c r="R194" s="6"/>
      <c r="S194" s="6"/>
    </row>
    <row r="195" spans="1:19" x14ac:dyDescent="0.25">
      <c r="A195" s="7"/>
      <c r="B195" s="6"/>
      <c r="C195" s="6"/>
      <c r="D195" s="6"/>
      <c r="E195" s="6"/>
      <c r="F195" s="6"/>
      <c r="G195" s="6"/>
      <c r="H195" s="6"/>
      <c r="I195" s="6"/>
      <c r="J195" s="6"/>
      <c r="K195" s="6"/>
      <c r="L195" s="6"/>
      <c r="M195" s="6"/>
      <c r="N195" s="6"/>
      <c r="O195" s="6"/>
      <c r="P195" s="6"/>
      <c r="Q195" s="6"/>
      <c r="R195" s="6"/>
      <c r="S195" s="6"/>
    </row>
    <row r="196" spans="1:19" x14ac:dyDescent="0.25">
      <c r="A196" s="7"/>
      <c r="B196" s="6"/>
      <c r="C196" s="6"/>
      <c r="D196" s="6"/>
      <c r="E196" s="6"/>
      <c r="F196" s="6"/>
      <c r="G196" s="6"/>
      <c r="H196" s="6"/>
      <c r="I196" s="6"/>
      <c r="J196" s="6"/>
      <c r="K196" s="6"/>
      <c r="L196" s="6"/>
      <c r="M196" s="6"/>
      <c r="N196" s="6"/>
      <c r="O196" s="6"/>
      <c r="P196" s="6"/>
      <c r="Q196" s="6"/>
      <c r="R196" s="6"/>
      <c r="S196" s="6"/>
    </row>
    <row r="197" spans="1:19" x14ac:dyDescent="0.25">
      <c r="A197" s="7"/>
      <c r="B197" s="6"/>
      <c r="C197" s="6"/>
      <c r="D197" s="6"/>
      <c r="E197" s="6"/>
      <c r="F197" s="6"/>
      <c r="G197" s="6"/>
      <c r="H197" s="6"/>
      <c r="I197" s="6"/>
      <c r="J197" s="6"/>
      <c r="K197" s="6"/>
      <c r="L197" s="6"/>
      <c r="M197" s="6"/>
      <c r="N197" s="6"/>
      <c r="O197" s="6"/>
      <c r="P197" s="6"/>
      <c r="Q197" s="6"/>
      <c r="R197" s="6"/>
      <c r="S197" s="6"/>
    </row>
    <row r="198" spans="1:19" x14ac:dyDescent="0.25">
      <c r="A198" s="7"/>
      <c r="B198" s="6"/>
      <c r="C198" s="6"/>
      <c r="D198" s="6"/>
      <c r="E198" s="6"/>
      <c r="F198" s="6"/>
      <c r="G198" s="6"/>
      <c r="H198" s="6"/>
      <c r="I198" s="6"/>
      <c r="J198" s="6"/>
      <c r="K198" s="6"/>
      <c r="L198" s="6"/>
      <c r="M198" s="6"/>
      <c r="N198" s="6"/>
      <c r="O198" s="6"/>
      <c r="P198" s="6"/>
      <c r="Q198" s="6"/>
      <c r="R198" s="6"/>
      <c r="S198" s="6"/>
    </row>
    <row r="199" spans="1:19" x14ac:dyDescent="0.25">
      <c r="A199" s="7"/>
      <c r="B199" s="6"/>
      <c r="C199" s="6"/>
      <c r="D199" s="6"/>
      <c r="E199" s="6"/>
      <c r="F199" s="6"/>
      <c r="G199" s="6"/>
      <c r="H199" s="6"/>
      <c r="I199" s="6"/>
      <c r="J199" s="6"/>
      <c r="K199" s="6"/>
      <c r="L199" s="6"/>
      <c r="M199" s="6"/>
      <c r="N199" s="6"/>
      <c r="O199" s="6"/>
      <c r="P199" s="6"/>
      <c r="Q199" s="6"/>
      <c r="R199" s="6"/>
      <c r="S199" s="6"/>
    </row>
    <row r="200" spans="1:19" x14ac:dyDescent="0.25">
      <c r="A200" s="7"/>
      <c r="B200" s="6"/>
      <c r="C200" s="6"/>
      <c r="D200" s="6"/>
      <c r="E200" s="6"/>
      <c r="F200" s="6"/>
      <c r="G200" s="6"/>
      <c r="H200" s="6"/>
      <c r="I200" s="6"/>
      <c r="J200" s="6"/>
      <c r="K200" s="6"/>
      <c r="L200" s="6"/>
      <c r="M200" s="6"/>
      <c r="N200" s="6"/>
      <c r="O200" s="6"/>
      <c r="P200" s="6"/>
      <c r="Q200" s="6"/>
      <c r="R200" s="6"/>
      <c r="S200" s="6"/>
    </row>
    <row r="201" spans="1:19" x14ac:dyDescent="0.25">
      <c r="A201" s="7"/>
      <c r="B201" s="6"/>
      <c r="C201" s="6"/>
      <c r="D201" s="6"/>
      <c r="E201" s="6"/>
      <c r="F201" s="6"/>
      <c r="G201" s="6"/>
      <c r="H201" s="6"/>
      <c r="I201" s="6"/>
      <c r="J201" s="6"/>
      <c r="K201" s="6"/>
      <c r="L201" s="6"/>
      <c r="M201" s="6"/>
      <c r="N201" s="6"/>
      <c r="O201" s="6"/>
      <c r="P201" s="6"/>
      <c r="Q201" s="6"/>
      <c r="R201" s="6"/>
      <c r="S201" s="6"/>
    </row>
    <row r="202" spans="1:19" x14ac:dyDescent="0.25">
      <c r="A202" s="7"/>
      <c r="B202" s="6"/>
      <c r="C202" s="6"/>
      <c r="D202" s="6"/>
      <c r="E202" s="6"/>
      <c r="F202" s="6"/>
      <c r="G202" s="6"/>
      <c r="H202" s="6"/>
      <c r="I202" s="6"/>
      <c r="J202" s="6"/>
      <c r="K202" s="6"/>
      <c r="L202" s="6"/>
      <c r="M202" s="6"/>
      <c r="N202" s="6"/>
      <c r="O202" s="6"/>
      <c r="P202" s="6"/>
      <c r="Q202" s="6"/>
      <c r="R202" s="6"/>
      <c r="S202" s="6"/>
    </row>
    <row r="203" spans="1:19" x14ac:dyDescent="0.25">
      <c r="A203" s="7"/>
      <c r="B203" s="6"/>
      <c r="C203" s="6"/>
      <c r="D203" s="6"/>
      <c r="E203" s="6"/>
      <c r="F203" s="6"/>
      <c r="G203" s="6"/>
      <c r="H203" s="6"/>
      <c r="I203" s="6"/>
      <c r="J203" s="6"/>
      <c r="K203" s="6"/>
      <c r="L203" s="6"/>
      <c r="M203" s="6"/>
      <c r="N203" s="6"/>
      <c r="O203" s="6"/>
      <c r="P203" s="6"/>
      <c r="Q203" s="6"/>
      <c r="R203" s="6"/>
      <c r="S203" s="6"/>
    </row>
    <row r="204" spans="1:19" x14ac:dyDescent="0.25">
      <c r="A204" s="7"/>
      <c r="B204" s="6"/>
      <c r="C204" s="6"/>
      <c r="D204" s="6"/>
      <c r="E204" s="6"/>
      <c r="F204" s="6"/>
      <c r="G204" s="6"/>
      <c r="H204" s="6"/>
      <c r="I204" s="6"/>
      <c r="J204" s="6"/>
      <c r="K204" s="6"/>
      <c r="L204" s="6"/>
      <c r="M204" s="6"/>
      <c r="N204" s="6"/>
      <c r="O204" s="6"/>
      <c r="P204" s="6"/>
      <c r="Q204" s="6"/>
      <c r="R204" s="6"/>
      <c r="S204" s="6"/>
    </row>
    <row r="205" spans="1:19" x14ac:dyDescent="0.25">
      <c r="A205" s="7"/>
      <c r="B205" s="6"/>
      <c r="C205" s="6"/>
      <c r="D205" s="6"/>
      <c r="E205" s="6"/>
      <c r="F205" s="6"/>
      <c r="G205" s="6"/>
      <c r="H205" s="6"/>
      <c r="I205" s="6"/>
      <c r="J205" s="6"/>
      <c r="K205" s="6"/>
      <c r="L205" s="6"/>
      <c r="M205" s="6"/>
      <c r="N205" s="6"/>
      <c r="O205" s="6"/>
      <c r="P205" s="6"/>
      <c r="Q205" s="6"/>
      <c r="R205" s="6"/>
      <c r="S205" s="6"/>
    </row>
    <row r="206" spans="1:19" x14ac:dyDescent="0.25">
      <c r="A206" s="7"/>
      <c r="B206" s="6"/>
      <c r="C206" s="6"/>
      <c r="D206" s="6"/>
      <c r="E206" s="6"/>
      <c r="F206" s="6"/>
      <c r="G206" s="6"/>
      <c r="H206" s="6"/>
      <c r="I206" s="6"/>
      <c r="J206" s="6"/>
      <c r="K206" s="6"/>
      <c r="L206" s="6"/>
      <c r="M206" s="6"/>
      <c r="N206" s="6"/>
      <c r="O206" s="6"/>
      <c r="P206" s="6"/>
      <c r="Q206" s="6"/>
      <c r="R206" s="6"/>
      <c r="S206" s="6"/>
    </row>
    <row r="207" spans="1:19" x14ac:dyDescent="0.25">
      <c r="A207" s="7"/>
      <c r="B207" s="6"/>
      <c r="C207" s="6"/>
      <c r="D207" s="6"/>
      <c r="E207" s="6"/>
      <c r="F207" s="6"/>
      <c r="G207" s="6"/>
      <c r="H207" s="6"/>
      <c r="I207" s="6"/>
      <c r="J207" s="6"/>
      <c r="K207" s="6"/>
      <c r="L207" s="6"/>
      <c r="M207" s="6"/>
      <c r="N207" s="6"/>
      <c r="O207" s="6"/>
      <c r="P207" s="6"/>
      <c r="Q207" s="6"/>
      <c r="R207" s="6"/>
      <c r="S207" s="6"/>
    </row>
    <row r="208" spans="1:19" x14ac:dyDescent="0.25">
      <c r="A208" s="7"/>
      <c r="B208" s="6"/>
      <c r="C208" s="6"/>
      <c r="D208" s="6"/>
      <c r="E208" s="6"/>
      <c r="F208" s="6"/>
      <c r="G208" s="6"/>
      <c r="H208" s="6"/>
      <c r="I208" s="6"/>
      <c r="J208" s="6"/>
      <c r="K208" s="6"/>
      <c r="L208" s="6"/>
      <c r="M208" s="6"/>
      <c r="N208" s="6"/>
      <c r="O208" s="6"/>
      <c r="P208" s="6"/>
      <c r="Q208" s="6"/>
      <c r="R208" s="6"/>
      <c r="S208" s="6"/>
    </row>
    <row r="209" spans="1:19" x14ac:dyDescent="0.25">
      <c r="A209" s="7"/>
      <c r="B209" s="6"/>
      <c r="C209" s="6"/>
      <c r="D209" s="6"/>
      <c r="E209" s="6"/>
      <c r="F209" s="6"/>
      <c r="G209" s="6"/>
      <c r="H209" s="6"/>
      <c r="I209" s="6"/>
      <c r="J209" s="6"/>
      <c r="K209" s="6"/>
      <c r="L209" s="6"/>
      <c r="M209" s="6"/>
      <c r="N209" s="6"/>
      <c r="O209" s="6"/>
      <c r="P209" s="6"/>
      <c r="Q209" s="6"/>
      <c r="R209" s="6"/>
      <c r="S209" s="6"/>
    </row>
    <row r="210" spans="1:19" x14ac:dyDescent="0.25">
      <c r="A210" s="7"/>
      <c r="B210" s="6"/>
      <c r="C210" s="6"/>
      <c r="D210" s="6"/>
      <c r="E210" s="6"/>
      <c r="F210" s="6"/>
      <c r="G210" s="6"/>
      <c r="H210" s="6"/>
      <c r="I210" s="6"/>
      <c r="J210" s="6"/>
      <c r="K210" s="6"/>
      <c r="L210" s="6"/>
      <c r="M210" s="6"/>
      <c r="N210" s="6"/>
      <c r="O210" s="6"/>
      <c r="P210" s="6"/>
      <c r="Q210" s="6"/>
      <c r="R210" s="6"/>
      <c r="S210" s="6"/>
    </row>
    <row r="211" spans="1:19" x14ac:dyDescent="0.25">
      <c r="A211" s="7"/>
      <c r="B211" s="6"/>
      <c r="C211" s="6"/>
      <c r="D211" s="6"/>
      <c r="E211" s="6"/>
      <c r="F211" s="6"/>
      <c r="G211" s="6"/>
      <c r="H211" s="6"/>
      <c r="I211" s="6"/>
      <c r="J211" s="6"/>
      <c r="K211" s="6"/>
      <c r="L211" s="6"/>
      <c r="M211" s="6"/>
      <c r="N211" s="6"/>
      <c r="O211" s="6"/>
      <c r="P211" s="6"/>
      <c r="Q211" s="6"/>
      <c r="R211" s="6"/>
      <c r="S211" s="6"/>
    </row>
    <row r="212" spans="1:19" x14ac:dyDescent="0.25">
      <c r="A212" s="7"/>
      <c r="B212" s="6"/>
      <c r="C212" s="6"/>
      <c r="D212" s="6"/>
      <c r="E212" s="6"/>
      <c r="F212" s="6"/>
      <c r="G212" s="6"/>
      <c r="H212" s="6"/>
      <c r="I212" s="6"/>
      <c r="J212" s="6"/>
      <c r="K212" s="6"/>
      <c r="L212" s="6"/>
      <c r="M212" s="6"/>
      <c r="N212" s="6"/>
      <c r="O212" s="6"/>
      <c r="P212" s="6"/>
      <c r="Q212" s="6"/>
      <c r="R212" s="6"/>
      <c r="S212" s="6"/>
    </row>
    <row r="213" spans="1:19" x14ac:dyDescent="0.25">
      <c r="A213" s="7"/>
      <c r="B213" s="6"/>
      <c r="C213" s="6"/>
      <c r="D213" s="6"/>
      <c r="E213" s="6"/>
      <c r="F213" s="6"/>
      <c r="G213" s="6"/>
      <c r="H213" s="6"/>
      <c r="I213" s="6"/>
      <c r="J213" s="6"/>
      <c r="K213" s="6"/>
      <c r="L213" s="6"/>
      <c r="M213" s="6"/>
      <c r="N213" s="6"/>
      <c r="O213" s="6"/>
      <c r="P213" s="6"/>
      <c r="Q213" s="6"/>
      <c r="R213" s="6"/>
      <c r="S213" s="6"/>
    </row>
    <row r="214" spans="1:19" x14ac:dyDescent="0.25">
      <c r="A214" s="7"/>
      <c r="B214" s="6"/>
      <c r="C214" s="6"/>
      <c r="D214" s="6"/>
      <c r="E214" s="6"/>
      <c r="F214" s="6"/>
      <c r="G214" s="6"/>
      <c r="H214" s="6"/>
      <c r="I214" s="6"/>
      <c r="J214" s="6"/>
      <c r="K214" s="6"/>
      <c r="L214" s="6"/>
      <c r="M214" s="6"/>
      <c r="N214" s="6"/>
      <c r="O214" s="6"/>
      <c r="P214" s="6"/>
      <c r="Q214" s="6"/>
      <c r="R214" s="6"/>
      <c r="S214" s="6"/>
    </row>
    <row r="215" spans="1:19" x14ac:dyDescent="0.25">
      <c r="A215" s="7"/>
      <c r="B215" s="6"/>
      <c r="C215" s="6"/>
      <c r="D215" s="6"/>
      <c r="E215" s="6"/>
      <c r="F215" s="6"/>
      <c r="G215" s="6"/>
      <c r="H215" s="6"/>
      <c r="I215" s="6"/>
      <c r="J215" s="6"/>
      <c r="K215" s="6"/>
      <c r="L215" s="6"/>
      <c r="M215" s="6"/>
      <c r="N215" s="6"/>
      <c r="O215" s="6"/>
      <c r="P215" s="6"/>
      <c r="Q215" s="6"/>
      <c r="R215" s="6"/>
      <c r="S215" s="6"/>
    </row>
    <row r="216" spans="1:19" x14ac:dyDescent="0.25">
      <c r="A216" s="7"/>
      <c r="B216" s="6"/>
      <c r="C216" s="6"/>
      <c r="D216" s="6"/>
      <c r="E216" s="6"/>
      <c r="F216" s="6"/>
      <c r="G216" s="6"/>
      <c r="H216" s="6"/>
      <c r="I216" s="6"/>
      <c r="J216" s="6"/>
      <c r="K216" s="6"/>
      <c r="L216" s="6"/>
      <c r="M216" s="6"/>
      <c r="N216" s="6"/>
      <c r="O216" s="6"/>
      <c r="P216" s="6"/>
      <c r="Q216" s="6"/>
      <c r="R216" s="6"/>
      <c r="S216" s="6"/>
    </row>
    <row r="217" spans="1:19" x14ac:dyDescent="0.25">
      <c r="A217" s="7"/>
      <c r="B217" s="6"/>
      <c r="C217" s="6"/>
      <c r="D217" s="6"/>
      <c r="E217" s="6"/>
      <c r="F217" s="6"/>
      <c r="G217" s="6"/>
      <c r="H217" s="6"/>
      <c r="I217" s="6"/>
      <c r="J217" s="6"/>
      <c r="K217" s="6"/>
      <c r="L217" s="6"/>
      <c r="M217" s="6"/>
      <c r="N217" s="6"/>
      <c r="O217" s="6"/>
      <c r="P217" s="6"/>
      <c r="Q217" s="6"/>
      <c r="R217" s="6"/>
      <c r="S217" s="6"/>
    </row>
    <row r="218" spans="1:19" x14ac:dyDescent="0.25">
      <c r="A218" s="7"/>
      <c r="B218" s="6"/>
      <c r="C218" s="6"/>
      <c r="D218" s="6"/>
      <c r="E218" s="6"/>
      <c r="F218" s="6"/>
      <c r="G218" s="6"/>
      <c r="H218" s="6"/>
      <c r="I218" s="6"/>
      <c r="J218" s="6"/>
      <c r="K218" s="6"/>
      <c r="L218" s="6"/>
      <c r="M218" s="6"/>
      <c r="N218" s="6"/>
      <c r="O218" s="6"/>
      <c r="P218" s="6"/>
      <c r="Q218" s="6"/>
      <c r="R218" s="6"/>
      <c r="S218" s="6"/>
    </row>
    <row r="219" spans="1:19" x14ac:dyDescent="0.25">
      <c r="A219" s="7"/>
      <c r="B219" s="6"/>
      <c r="C219" s="6"/>
      <c r="D219" s="6"/>
      <c r="E219" s="6"/>
      <c r="F219" s="6"/>
      <c r="G219" s="6"/>
      <c r="H219" s="6"/>
      <c r="I219" s="6"/>
      <c r="J219" s="6"/>
      <c r="K219" s="6"/>
      <c r="L219" s="6"/>
      <c r="M219" s="6"/>
      <c r="N219" s="6"/>
      <c r="O219" s="6"/>
      <c r="P219" s="6"/>
      <c r="Q219" s="6"/>
      <c r="R219" s="6"/>
      <c r="S219" s="6"/>
    </row>
    <row r="220" spans="1:19" x14ac:dyDescent="0.25">
      <c r="A220" s="7"/>
      <c r="B220" s="6"/>
      <c r="C220" s="6"/>
      <c r="D220" s="6"/>
      <c r="E220" s="6"/>
      <c r="F220" s="6"/>
      <c r="G220" s="6"/>
      <c r="H220" s="6"/>
      <c r="I220" s="6"/>
      <c r="J220" s="6"/>
      <c r="K220" s="6"/>
      <c r="L220" s="6"/>
      <c r="M220" s="6"/>
      <c r="N220" s="6"/>
      <c r="O220" s="6"/>
      <c r="P220" s="6"/>
      <c r="Q220" s="6"/>
      <c r="R220" s="6"/>
      <c r="S220" s="6"/>
    </row>
    <row r="221" spans="1:19" x14ac:dyDescent="0.25">
      <c r="A221" s="7"/>
      <c r="B221" s="6"/>
      <c r="C221" s="6"/>
      <c r="D221" s="6"/>
      <c r="E221" s="6"/>
      <c r="F221" s="6"/>
      <c r="G221" s="6"/>
      <c r="H221" s="6"/>
      <c r="I221" s="6"/>
      <c r="J221" s="6"/>
      <c r="K221" s="6"/>
      <c r="L221" s="6"/>
      <c r="M221" s="6"/>
      <c r="N221" s="6"/>
      <c r="O221" s="6"/>
      <c r="P221" s="6"/>
      <c r="Q221" s="6"/>
      <c r="R221" s="6"/>
      <c r="S221" s="6"/>
    </row>
    <row r="222" spans="1:19" x14ac:dyDescent="0.25">
      <c r="A222" s="7"/>
      <c r="B222" s="6"/>
      <c r="C222" s="6"/>
      <c r="D222" s="6"/>
      <c r="E222" s="6"/>
      <c r="F222" s="6"/>
      <c r="G222" s="6"/>
      <c r="H222" s="6"/>
      <c r="I222" s="6"/>
      <c r="J222" s="6"/>
      <c r="K222" s="6"/>
      <c r="L222" s="6"/>
      <c r="M222" s="6"/>
      <c r="N222" s="6"/>
      <c r="O222" s="6"/>
      <c r="P222" s="6"/>
      <c r="Q222" s="6"/>
      <c r="R222" s="6"/>
      <c r="S222" s="6"/>
    </row>
    <row r="223" spans="1:19" x14ac:dyDescent="0.25">
      <c r="A223" s="7"/>
      <c r="B223" s="6"/>
      <c r="C223" s="6"/>
      <c r="D223" s="6"/>
      <c r="E223" s="6"/>
      <c r="F223" s="6"/>
      <c r="G223" s="6"/>
      <c r="H223" s="6"/>
      <c r="I223" s="6"/>
      <c r="J223" s="6"/>
      <c r="K223" s="6"/>
      <c r="L223" s="6"/>
      <c r="M223" s="6"/>
      <c r="N223" s="6"/>
      <c r="O223" s="6"/>
      <c r="P223" s="6"/>
      <c r="Q223" s="6"/>
      <c r="R223" s="6"/>
      <c r="S223" s="6"/>
    </row>
    <row r="224" spans="1:19" x14ac:dyDescent="0.25">
      <c r="A224" s="7"/>
      <c r="B224" s="6"/>
      <c r="C224" s="6"/>
      <c r="D224" s="6"/>
      <c r="E224" s="6"/>
      <c r="F224" s="6"/>
      <c r="G224" s="6"/>
      <c r="H224" s="6"/>
      <c r="I224" s="6"/>
      <c r="J224" s="6"/>
      <c r="K224" s="6"/>
      <c r="L224" s="6"/>
      <c r="M224" s="6"/>
      <c r="N224" s="6"/>
      <c r="O224" s="6"/>
      <c r="P224" s="6"/>
      <c r="Q224" s="6"/>
      <c r="R224" s="6"/>
      <c r="S224" s="6"/>
    </row>
    <row r="225" spans="1:19" x14ac:dyDescent="0.25">
      <c r="A225" s="7"/>
      <c r="B225" s="6"/>
      <c r="C225" s="6"/>
      <c r="D225" s="6"/>
      <c r="E225" s="6"/>
      <c r="F225" s="6"/>
      <c r="G225" s="6"/>
      <c r="H225" s="6"/>
      <c r="I225" s="6"/>
      <c r="J225" s="6"/>
      <c r="K225" s="6"/>
      <c r="L225" s="6"/>
      <c r="M225" s="6"/>
      <c r="N225" s="6"/>
      <c r="O225" s="6"/>
      <c r="P225" s="6"/>
      <c r="Q225" s="6"/>
      <c r="R225" s="6"/>
      <c r="S225" s="6"/>
    </row>
    <row r="226" spans="1:19" x14ac:dyDescent="0.25">
      <c r="A226" s="7"/>
      <c r="B226" s="6"/>
      <c r="C226" s="6"/>
      <c r="D226" s="6"/>
      <c r="E226" s="6"/>
      <c r="F226" s="6"/>
      <c r="G226" s="6"/>
      <c r="H226" s="6"/>
      <c r="I226" s="6"/>
      <c r="J226" s="6"/>
      <c r="K226" s="6"/>
      <c r="L226" s="6"/>
      <c r="M226" s="6"/>
      <c r="N226" s="6"/>
      <c r="O226" s="6"/>
      <c r="P226" s="6"/>
      <c r="Q226" s="6"/>
      <c r="R226" s="6"/>
      <c r="S226" s="6"/>
    </row>
    <row r="227" spans="1:19" x14ac:dyDescent="0.25">
      <c r="A227" s="7"/>
      <c r="B227" s="6"/>
      <c r="C227" s="6"/>
      <c r="D227" s="6"/>
      <c r="E227" s="6"/>
      <c r="F227" s="6"/>
      <c r="G227" s="6"/>
      <c r="H227" s="6"/>
      <c r="I227" s="6"/>
      <c r="J227" s="6"/>
      <c r="K227" s="6"/>
      <c r="L227" s="6"/>
      <c r="M227" s="6"/>
      <c r="N227" s="6"/>
      <c r="O227" s="6"/>
      <c r="P227" s="6"/>
      <c r="Q227" s="6"/>
      <c r="R227" s="6"/>
      <c r="S227" s="6"/>
    </row>
    <row r="228" spans="1:19" x14ac:dyDescent="0.25">
      <c r="A228" s="7"/>
      <c r="B228" s="6"/>
      <c r="C228" s="6"/>
      <c r="D228" s="6"/>
      <c r="E228" s="6"/>
      <c r="F228" s="6"/>
      <c r="G228" s="6"/>
      <c r="H228" s="6"/>
      <c r="I228" s="6"/>
      <c r="J228" s="6"/>
      <c r="K228" s="6"/>
      <c r="L228" s="6"/>
      <c r="M228" s="6"/>
      <c r="N228" s="6"/>
      <c r="O228" s="6"/>
      <c r="P228" s="6"/>
      <c r="Q228" s="6"/>
      <c r="R228" s="6"/>
      <c r="S228" s="6"/>
    </row>
    <row r="229" spans="1:19" x14ac:dyDescent="0.25">
      <c r="A229" s="7"/>
      <c r="B229" s="6"/>
      <c r="C229" s="6"/>
      <c r="D229" s="6"/>
      <c r="E229" s="6"/>
      <c r="F229" s="6"/>
      <c r="G229" s="6"/>
      <c r="H229" s="6"/>
      <c r="I229" s="6"/>
      <c r="J229" s="6"/>
      <c r="K229" s="6"/>
      <c r="L229" s="6"/>
      <c r="M229" s="6"/>
      <c r="N229" s="6"/>
      <c r="O229" s="6"/>
      <c r="P229" s="6"/>
      <c r="Q229" s="6"/>
      <c r="R229" s="6"/>
      <c r="S229" s="6"/>
    </row>
    <row r="230" spans="1:19" x14ac:dyDescent="0.25">
      <c r="A230" s="7"/>
      <c r="B230" s="6"/>
      <c r="C230" s="6"/>
      <c r="D230" s="6"/>
      <c r="E230" s="6"/>
      <c r="F230" s="6"/>
      <c r="G230" s="6"/>
      <c r="H230" s="6"/>
      <c r="I230" s="6"/>
      <c r="J230" s="6"/>
      <c r="K230" s="6"/>
      <c r="L230" s="6"/>
      <c r="M230" s="6"/>
      <c r="N230" s="6"/>
      <c r="O230" s="6"/>
      <c r="P230" s="6"/>
      <c r="Q230" s="6"/>
      <c r="R230" s="6"/>
      <c r="S230" s="6"/>
    </row>
    <row r="231" spans="1:19" x14ac:dyDescent="0.25">
      <c r="A231" s="7"/>
      <c r="B231" s="6"/>
      <c r="C231" s="6"/>
      <c r="D231" s="6"/>
      <c r="E231" s="6"/>
      <c r="F231" s="6"/>
      <c r="G231" s="6"/>
      <c r="H231" s="6"/>
      <c r="I231" s="6"/>
      <c r="J231" s="6"/>
      <c r="K231" s="6"/>
      <c r="L231" s="6"/>
      <c r="M231" s="6"/>
      <c r="N231" s="6"/>
      <c r="O231" s="6"/>
      <c r="P231" s="6"/>
      <c r="Q231" s="6"/>
      <c r="R231" s="6"/>
      <c r="S231" s="6"/>
    </row>
    <row r="232" spans="1:19" x14ac:dyDescent="0.25">
      <c r="A232" s="7"/>
      <c r="B232" s="6"/>
      <c r="C232" s="6"/>
      <c r="D232" s="6"/>
      <c r="E232" s="6"/>
      <c r="F232" s="6"/>
      <c r="G232" s="6"/>
      <c r="H232" s="6"/>
      <c r="I232" s="6"/>
      <c r="J232" s="6"/>
      <c r="K232" s="6"/>
      <c r="L232" s="6"/>
      <c r="M232" s="6"/>
      <c r="N232" s="6"/>
      <c r="O232" s="6"/>
      <c r="P232" s="6"/>
      <c r="Q232" s="6"/>
      <c r="R232" s="6"/>
      <c r="S232" s="6"/>
    </row>
    <row r="233" spans="1:19" x14ac:dyDescent="0.25">
      <c r="A233" s="7"/>
      <c r="B233" s="6"/>
      <c r="C233" s="6"/>
      <c r="D233" s="6"/>
      <c r="E233" s="6"/>
      <c r="F233" s="6"/>
      <c r="G233" s="6"/>
      <c r="H233" s="6"/>
      <c r="I233" s="6"/>
      <c r="J233" s="6"/>
      <c r="K233" s="6"/>
      <c r="L233" s="6"/>
      <c r="M233" s="6"/>
      <c r="N233" s="6"/>
      <c r="O233" s="6"/>
      <c r="P233" s="6"/>
      <c r="Q233" s="6"/>
      <c r="R233" s="6"/>
      <c r="S233" s="6"/>
    </row>
    <row r="234" spans="1:19" x14ac:dyDescent="0.25">
      <c r="A234" s="7"/>
      <c r="B234" s="6"/>
      <c r="C234" s="6"/>
      <c r="D234" s="6"/>
      <c r="E234" s="6"/>
      <c r="F234" s="6"/>
      <c r="G234" s="6"/>
      <c r="H234" s="6"/>
      <c r="I234" s="6"/>
      <c r="J234" s="6"/>
      <c r="K234" s="6"/>
      <c r="L234" s="6"/>
      <c r="M234" s="6"/>
      <c r="N234" s="6"/>
      <c r="O234" s="6"/>
      <c r="P234" s="6"/>
      <c r="Q234" s="6"/>
      <c r="R234" s="6"/>
      <c r="S234" s="6"/>
    </row>
    <row r="235" spans="1:19" x14ac:dyDescent="0.25">
      <c r="A235" s="7"/>
      <c r="B235" s="6"/>
      <c r="C235" s="6"/>
      <c r="D235" s="6"/>
      <c r="E235" s="6"/>
      <c r="F235" s="6"/>
      <c r="G235" s="6"/>
      <c r="H235" s="6"/>
      <c r="I235" s="6"/>
      <c r="J235" s="6"/>
      <c r="K235" s="6"/>
      <c r="L235" s="6"/>
      <c r="M235" s="6"/>
      <c r="N235" s="6"/>
      <c r="O235" s="6"/>
      <c r="P235" s="6"/>
      <c r="Q235" s="6"/>
      <c r="R235" s="6"/>
      <c r="S235" s="6"/>
    </row>
    <row r="236" spans="1:19" x14ac:dyDescent="0.25">
      <c r="A236" s="7"/>
      <c r="B236" s="6"/>
      <c r="C236" s="6"/>
      <c r="D236" s="6"/>
      <c r="E236" s="6"/>
      <c r="F236" s="6"/>
      <c r="G236" s="6"/>
      <c r="H236" s="6"/>
      <c r="I236" s="6"/>
      <c r="J236" s="6"/>
      <c r="K236" s="6"/>
      <c r="L236" s="6"/>
      <c r="M236" s="6"/>
      <c r="N236" s="6"/>
      <c r="O236" s="6"/>
      <c r="P236" s="6"/>
      <c r="Q236" s="6"/>
      <c r="R236" s="6"/>
      <c r="S236" s="6"/>
    </row>
    <row r="237" spans="1:19" x14ac:dyDescent="0.25">
      <c r="A237" s="7"/>
      <c r="B237" s="6"/>
      <c r="C237" s="6"/>
      <c r="D237" s="6"/>
      <c r="E237" s="6"/>
      <c r="F237" s="6"/>
      <c r="G237" s="6"/>
      <c r="H237" s="6"/>
      <c r="I237" s="6"/>
      <c r="J237" s="6"/>
      <c r="K237" s="6"/>
      <c r="L237" s="6"/>
      <c r="M237" s="6"/>
      <c r="N237" s="6"/>
      <c r="O237" s="6"/>
      <c r="P237" s="6"/>
      <c r="Q237" s="6"/>
      <c r="R237" s="6"/>
      <c r="S237" s="6"/>
    </row>
    <row r="238" spans="1:19" x14ac:dyDescent="0.25">
      <c r="A238" s="7"/>
      <c r="B238" s="6"/>
      <c r="C238" s="6"/>
      <c r="D238" s="6"/>
      <c r="E238" s="6"/>
      <c r="F238" s="6"/>
      <c r="G238" s="6"/>
      <c r="H238" s="6"/>
      <c r="I238" s="6"/>
      <c r="J238" s="6"/>
      <c r="K238" s="6"/>
      <c r="L238" s="6"/>
      <c r="M238" s="6"/>
      <c r="N238" s="6"/>
      <c r="O238" s="6"/>
      <c r="P238" s="6"/>
      <c r="Q238" s="6"/>
      <c r="R238" s="6"/>
      <c r="S238" s="6"/>
    </row>
    <row r="239" spans="1:19" x14ac:dyDescent="0.25">
      <c r="A239" s="7"/>
      <c r="B239" s="6"/>
      <c r="C239" s="6"/>
      <c r="D239" s="6"/>
      <c r="E239" s="6"/>
      <c r="F239" s="6"/>
      <c r="G239" s="6"/>
      <c r="H239" s="6"/>
      <c r="I239" s="6"/>
      <c r="J239" s="6"/>
      <c r="K239" s="6"/>
      <c r="L239" s="6"/>
      <c r="M239" s="6"/>
      <c r="N239" s="6"/>
      <c r="O239" s="6"/>
      <c r="P239" s="6"/>
      <c r="Q239" s="6"/>
      <c r="R239" s="6"/>
      <c r="S239" s="6"/>
    </row>
    <row r="240" spans="1:19" x14ac:dyDescent="0.25">
      <c r="A240" s="7"/>
      <c r="B240" s="6"/>
      <c r="C240" s="6"/>
      <c r="D240" s="6"/>
      <c r="E240" s="6"/>
      <c r="F240" s="6"/>
      <c r="G240" s="6"/>
      <c r="H240" s="6"/>
      <c r="I240" s="6"/>
      <c r="J240" s="6"/>
      <c r="K240" s="6"/>
      <c r="L240" s="6"/>
      <c r="M240" s="6"/>
      <c r="N240" s="6"/>
      <c r="O240" s="6"/>
      <c r="P240" s="6"/>
      <c r="Q240" s="6"/>
      <c r="R240" s="6"/>
      <c r="S240" s="6"/>
    </row>
    <row r="241" spans="1:19" x14ac:dyDescent="0.25">
      <c r="A241" s="7"/>
      <c r="B241" s="6"/>
      <c r="C241" s="6"/>
      <c r="D241" s="6"/>
      <c r="E241" s="6"/>
      <c r="F241" s="6"/>
      <c r="G241" s="6"/>
      <c r="H241" s="6"/>
      <c r="I241" s="6"/>
      <c r="J241" s="6"/>
      <c r="K241" s="6"/>
      <c r="L241" s="6"/>
      <c r="M241" s="6"/>
      <c r="N241" s="6"/>
      <c r="O241" s="6"/>
      <c r="P241" s="6"/>
      <c r="Q241" s="6"/>
      <c r="R241" s="6"/>
      <c r="S241" s="6"/>
    </row>
    <row r="242" spans="1:19" x14ac:dyDescent="0.25">
      <c r="A242" s="7"/>
      <c r="B242" s="6"/>
      <c r="C242" s="6"/>
      <c r="D242" s="6"/>
      <c r="E242" s="6"/>
      <c r="F242" s="6"/>
      <c r="G242" s="6"/>
      <c r="H242" s="6"/>
      <c r="I242" s="6"/>
      <c r="J242" s="6"/>
      <c r="K242" s="6"/>
      <c r="L242" s="6"/>
      <c r="M242" s="6"/>
      <c r="N242" s="6"/>
      <c r="O242" s="6"/>
      <c r="P242" s="6"/>
      <c r="Q242" s="6"/>
      <c r="R242" s="6"/>
      <c r="S242" s="6"/>
    </row>
    <row r="243" spans="1:19" x14ac:dyDescent="0.25">
      <c r="A243" s="7"/>
      <c r="B243" s="6"/>
      <c r="C243" s="6"/>
      <c r="D243" s="6"/>
      <c r="E243" s="6"/>
      <c r="F243" s="6"/>
      <c r="G243" s="6"/>
      <c r="H243" s="6"/>
      <c r="I243" s="6"/>
      <c r="J243" s="6"/>
      <c r="K243" s="6"/>
      <c r="L243" s="6"/>
      <c r="M243" s="6"/>
      <c r="N243" s="6"/>
      <c r="O243" s="6"/>
      <c r="P243" s="6"/>
      <c r="Q243" s="6"/>
      <c r="R243" s="6"/>
      <c r="S243" s="6"/>
    </row>
    <row r="244" spans="1:19" x14ac:dyDescent="0.25">
      <c r="A244" s="7"/>
      <c r="B244" s="6"/>
      <c r="C244" s="6"/>
      <c r="D244" s="6"/>
      <c r="E244" s="6"/>
      <c r="F244" s="6"/>
      <c r="G244" s="6"/>
      <c r="H244" s="6"/>
      <c r="I244" s="6"/>
      <c r="J244" s="6"/>
      <c r="K244" s="6"/>
      <c r="L244" s="6"/>
      <c r="M244" s="6"/>
      <c r="N244" s="6"/>
      <c r="O244" s="6"/>
      <c r="P244" s="6"/>
      <c r="Q244" s="6"/>
      <c r="R244" s="6"/>
      <c r="S244" s="6"/>
    </row>
    <row r="245" spans="1:19" x14ac:dyDescent="0.25">
      <c r="A245" s="7"/>
      <c r="B245" s="6"/>
      <c r="C245" s="6"/>
      <c r="D245" s="6"/>
      <c r="E245" s="6"/>
      <c r="F245" s="6"/>
      <c r="G245" s="6"/>
      <c r="H245" s="6"/>
      <c r="I245" s="6"/>
      <c r="J245" s="6"/>
      <c r="K245" s="6"/>
      <c r="L245" s="6"/>
      <c r="M245" s="6"/>
      <c r="N245" s="6"/>
      <c r="O245" s="6"/>
      <c r="P245" s="6"/>
      <c r="Q245" s="6"/>
      <c r="R245" s="6"/>
      <c r="S245" s="6"/>
    </row>
    <row r="246" spans="1:19" x14ac:dyDescent="0.25">
      <c r="A246" s="7"/>
      <c r="B246" s="6"/>
      <c r="C246" s="6"/>
      <c r="D246" s="6"/>
      <c r="E246" s="6"/>
      <c r="F246" s="6"/>
      <c r="G246" s="6"/>
      <c r="H246" s="6"/>
      <c r="I246" s="6"/>
      <c r="J246" s="6"/>
      <c r="K246" s="6"/>
      <c r="L246" s="6"/>
      <c r="M246" s="6"/>
      <c r="N246" s="6"/>
      <c r="O246" s="6"/>
      <c r="P246" s="6"/>
      <c r="Q246" s="6"/>
      <c r="R246" s="6"/>
      <c r="S246" s="6"/>
    </row>
    <row r="247" spans="1:19" x14ac:dyDescent="0.25">
      <c r="A247" s="7"/>
      <c r="B247" s="6"/>
      <c r="C247" s="6"/>
      <c r="D247" s="6"/>
      <c r="E247" s="6"/>
      <c r="F247" s="6"/>
      <c r="G247" s="6"/>
      <c r="H247" s="6"/>
      <c r="I247" s="6"/>
      <c r="J247" s="6"/>
      <c r="K247" s="6"/>
      <c r="L247" s="6"/>
      <c r="M247" s="6"/>
      <c r="N247" s="6"/>
      <c r="O247" s="6"/>
      <c r="P247" s="6"/>
      <c r="Q247" s="6"/>
      <c r="R247" s="6"/>
      <c r="S247" s="6"/>
    </row>
    <row r="248" spans="1:19" x14ac:dyDescent="0.25">
      <c r="A248" s="7"/>
      <c r="B248" s="6"/>
      <c r="C248" s="6"/>
      <c r="D248" s="6"/>
      <c r="E248" s="6"/>
      <c r="F248" s="6"/>
      <c r="G248" s="6"/>
      <c r="H248" s="6"/>
      <c r="I248" s="6"/>
      <c r="J248" s="6"/>
      <c r="K248" s="6"/>
      <c r="L248" s="6"/>
      <c r="M248" s="6"/>
      <c r="N248" s="6"/>
      <c r="O248" s="6"/>
      <c r="P248" s="6"/>
      <c r="Q248" s="6"/>
      <c r="R248" s="6"/>
      <c r="S248" s="6"/>
    </row>
    <row r="249" spans="1:19" x14ac:dyDescent="0.25">
      <c r="A249" s="7"/>
      <c r="B249" s="6"/>
      <c r="C249" s="6"/>
      <c r="D249" s="6"/>
      <c r="E249" s="6"/>
      <c r="F249" s="6"/>
      <c r="G249" s="6"/>
      <c r="H249" s="6"/>
      <c r="I249" s="6"/>
      <c r="J249" s="6"/>
      <c r="K249" s="6"/>
      <c r="L249" s="6"/>
      <c r="M249" s="6"/>
      <c r="N249" s="6"/>
      <c r="O249" s="6"/>
      <c r="P249" s="6"/>
      <c r="Q249" s="6"/>
      <c r="R249" s="6"/>
      <c r="S249" s="6"/>
    </row>
    <row r="250" spans="1:19" x14ac:dyDescent="0.25">
      <c r="A250" s="7"/>
      <c r="B250" s="6"/>
      <c r="C250" s="6"/>
      <c r="D250" s="6"/>
      <c r="E250" s="6"/>
      <c r="F250" s="6"/>
      <c r="G250" s="6"/>
      <c r="H250" s="6"/>
      <c r="I250" s="6"/>
      <c r="J250" s="6"/>
      <c r="K250" s="6"/>
      <c r="L250" s="6"/>
      <c r="M250" s="6"/>
      <c r="N250" s="6"/>
      <c r="O250" s="6"/>
      <c r="P250" s="6"/>
      <c r="Q250" s="6"/>
      <c r="R250" s="6"/>
      <c r="S250" s="6"/>
    </row>
    <row r="251" spans="1:19" x14ac:dyDescent="0.25">
      <c r="A251" s="7"/>
      <c r="B251" s="6"/>
      <c r="C251" s="6"/>
      <c r="D251" s="6"/>
      <c r="E251" s="6"/>
      <c r="F251" s="6"/>
      <c r="G251" s="6"/>
      <c r="H251" s="6"/>
      <c r="I251" s="6"/>
      <c r="J251" s="6"/>
      <c r="K251" s="6"/>
      <c r="L251" s="6"/>
      <c r="M251" s="6"/>
      <c r="N251" s="6"/>
      <c r="O251" s="6"/>
      <c r="P251" s="6"/>
      <c r="Q251" s="6"/>
      <c r="R251" s="6"/>
      <c r="S251" s="6"/>
    </row>
    <row r="252" spans="1:19" x14ac:dyDescent="0.25">
      <c r="A252" s="7"/>
      <c r="B252" s="6"/>
      <c r="C252" s="6"/>
      <c r="D252" s="6"/>
      <c r="E252" s="6"/>
      <c r="F252" s="6"/>
      <c r="G252" s="6"/>
      <c r="H252" s="6"/>
      <c r="I252" s="6"/>
      <c r="J252" s="6"/>
      <c r="K252" s="6"/>
      <c r="L252" s="6"/>
      <c r="M252" s="6"/>
      <c r="N252" s="6"/>
      <c r="O252" s="6"/>
      <c r="P252" s="6"/>
      <c r="Q252" s="6"/>
      <c r="R252" s="6"/>
      <c r="S252" s="6"/>
    </row>
    <row r="253" spans="1:19" x14ac:dyDescent="0.25">
      <c r="A253" s="7"/>
      <c r="B253" s="6"/>
      <c r="C253" s="6"/>
      <c r="D253" s="6"/>
      <c r="E253" s="6"/>
      <c r="F253" s="6"/>
      <c r="G253" s="6"/>
      <c r="H253" s="6"/>
      <c r="I253" s="6"/>
      <c r="J253" s="6"/>
      <c r="K253" s="6"/>
      <c r="L253" s="6"/>
      <c r="M253" s="6"/>
      <c r="N253" s="6"/>
      <c r="O253" s="6"/>
      <c r="P253" s="6"/>
      <c r="Q253" s="6"/>
      <c r="R253" s="6"/>
      <c r="S253" s="6"/>
    </row>
    <row r="254" spans="1:19" x14ac:dyDescent="0.25">
      <c r="A254" s="7"/>
      <c r="B254" s="6"/>
      <c r="C254" s="6"/>
      <c r="D254" s="6"/>
      <c r="E254" s="6"/>
      <c r="F254" s="6"/>
      <c r="G254" s="6"/>
      <c r="H254" s="6"/>
      <c r="I254" s="6"/>
      <c r="J254" s="6"/>
      <c r="K254" s="6"/>
      <c r="L254" s="6"/>
      <c r="M254" s="6"/>
      <c r="N254" s="6"/>
      <c r="O254" s="6"/>
      <c r="P254" s="6"/>
      <c r="Q254" s="6"/>
      <c r="R254" s="6"/>
      <c r="S254" s="6"/>
    </row>
    <row r="255" spans="1:19" x14ac:dyDescent="0.25">
      <c r="A255" s="7"/>
      <c r="B255" s="6"/>
      <c r="C255" s="6"/>
      <c r="D255" s="6"/>
      <c r="E255" s="6"/>
      <c r="F255" s="6"/>
      <c r="G255" s="6"/>
      <c r="H255" s="6"/>
      <c r="I255" s="6"/>
      <c r="J255" s="6"/>
      <c r="K255" s="6"/>
      <c r="L255" s="6"/>
      <c r="M255" s="6"/>
      <c r="N255" s="6"/>
      <c r="O255" s="6"/>
      <c r="P255" s="6"/>
      <c r="Q255" s="6"/>
      <c r="R255" s="6"/>
      <c r="S255" s="6"/>
    </row>
    <row r="256" spans="1:19" x14ac:dyDescent="0.25">
      <c r="A256" s="7"/>
      <c r="B256" s="6"/>
      <c r="C256" s="6"/>
      <c r="D256" s="6"/>
      <c r="E256" s="6"/>
      <c r="F256" s="6"/>
      <c r="G256" s="6"/>
      <c r="H256" s="6"/>
      <c r="I256" s="6"/>
      <c r="J256" s="6"/>
      <c r="K256" s="6"/>
      <c r="L256" s="6"/>
      <c r="M256" s="6"/>
      <c r="N256" s="6"/>
      <c r="O256" s="6"/>
      <c r="P256" s="6"/>
      <c r="Q256" s="6"/>
      <c r="R256" s="6"/>
      <c r="S256" s="6"/>
    </row>
    <row r="257" spans="1:19" x14ac:dyDescent="0.25">
      <c r="A257" s="7"/>
      <c r="B257" s="6"/>
      <c r="C257" s="6"/>
      <c r="D257" s="6"/>
      <c r="E257" s="6"/>
      <c r="F257" s="6"/>
      <c r="G257" s="6"/>
      <c r="H257" s="6"/>
      <c r="I257" s="6"/>
      <c r="J257" s="6"/>
      <c r="K257" s="6"/>
      <c r="L257" s="6"/>
      <c r="M257" s="6"/>
      <c r="N257" s="6"/>
      <c r="O257" s="6"/>
      <c r="P257" s="6"/>
      <c r="Q257" s="6"/>
      <c r="R257" s="6"/>
      <c r="S257" s="6"/>
    </row>
    <row r="258" spans="1:19" x14ac:dyDescent="0.25">
      <c r="A258" s="7"/>
      <c r="B258" s="6"/>
      <c r="C258" s="6"/>
      <c r="D258" s="6"/>
      <c r="E258" s="6"/>
      <c r="F258" s="6"/>
      <c r="G258" s="6"/>
      <c r="H258" s="6"/>
      <c r="I258" s="6"/>
      <c r="J258" s="6"/>
      <c r="K258" s="6"/>
      <c r="L258" s="6"/>
      <c r="M258" s="6"/>
      <c r="N258" s="6"/>
      <c r="O258" s="6"/>
      <c r="P258" s="6"/>
      <c r="Q258" s="6"/>
      <c r="R258" s="6"/>
      <c r="S258" s="6"/>
    </row>
    <row r="259" spans="1:19" x14ac:dyDescent="0.25">
      <c r="A259" s="7"/>
      <c r="B259" s="6"/>
      <c r="C259" s="6"/>
      <c r="D259" s="6"/>
      <c r="E259" s="6"/>
      <c r="F259" s="6"/>
      <c r="G259" s="6"/>
      <c r="H259" s="6"/>
      <c r="I259" s="6"/>
      <c r="J259" s="6"/>
      <c r="K259" s="6"/>
      <c r="L259" s="6"/>
      <c r="M259" s="6"/>
      <c r="N259" s="6"/>
      <c r="O259" s="6"/>
      <c r="P259" s="6"/>
      <c r="Q259" s="6"/>
      <c r="R259" s="6"/>
      <c r="S259" s="6"/>
    </row>
    <row r="260" spans="1:19" x14ac:dyDescent="0.25">
      <c r="A260" s="7"/>
      <c r="B260" s="6"/>
      <c r="C260" s="6"/>
      <c r="D260" s="6"/>
      <c r="E260" s="6"/>
      <c r="F260" s="6"/>
      <c r="G260" s="6"/>
      <c r="H260" s="6"/>
      <c r="I260" s="6"/>
      <c r="J260" s="6"/>
      <c r="K260" s="6"/>
      <c r="L260" s="6"/>
      <c r="M260" s="6"/>
      <c r="N260" s="6"/>
      <c r="O260" s="6"/>
      <c r="P260" s="6"/>
      <c r="Q260" s="6"/>
      <c r="R260" s="6"/>
      <c r="S260" s="6"/>
    </row>
    <row r="261" spans="1:19" x14ac:dyDescent="0.25">
      <c r="A261" s="7"/>
      <c r="B261" s="6"/>
      <c r="C261" s="6"/>
      <c r="D261" s="6"/>
      <c r="E261" s="6"/>
      <c r="F261" s="6"/>
      <c r="G261" s="6"/>
      <c r="H261" s="6"/>
      <c r="I261" s="6"/>
      <c r="J261" s="6"/>
      <c r="K261" s="6"/>
      <c r="L261" s="6"/>
      <c r="M261" s="6"/>
      <c r="N261" s="6"/>
      <c r="O261" s="6"/>
      <c r="P261" s="6"/>
      <c r="Q261" s="6"/>
      <c r="R261" s="6"/>
      <c r="S261" s="6"/>
    </row>
    <row r="262" spans="1:19" x14ac:dyDescent="0.25">
      <c r="A262" s="7"/>
      <c r="B262" s="6"/>
      <c r="C262" s="6"/>
      <c r="D262" s="6"/>
      <c r="E262" s="6"/>
      <c r="F262" s="6"/>
      <c r="G262" s="6"/>
      <c r="H262" s="6"/>
      <c r="I262" s="6"/>
      <c r="J262" s="6"/>
      <c r="K262" s="6"/>
      <c r="L262" s="6"/>
      <c r="M262" s="6"/>
      <c r="N262" s="6"/>
      <c r="O262" s="6"/>
      <c r="P262" s="6"/>
      <c r="Q262" s="6"/>
      <c r="R262" s="6"/>
      <c r="S262" s="6"/>
    </row>
    <row r="263" spans="1:19" x14ac:dyDescent="0.25">
      <c r="A263" s="7"/>
      <c r="B263" s="6"/>
      <c r="C263" s="6"/>
      <c r="D263" s="6"/>
      <c r="E263" s="6"/>
      <c r="F263" s="6"/>
      <c r="G263" s="6"/>
      <c r="H263" s="6"/>
      <c r="I263" s="6"/>
      <c r="J263" s="6"/>
      <c r="K263" s="6"/>
      <c r="L263" s="6"/>
      <c r="M263" s="6"/>
      <c r="N263" s="6"/>
      <c r="O263" s="6"/>
      <c r="P263" s="6"/>
      <c r="Q263" s="6"/>
      <c r="R263" s="6"/>
      <c r="S263" s="6"/>
    </row>
    <row r="264" spans="1:19" x14ac:dyDescent="0.25">
      <c r="A264" s="7"/>
      <c r="B264" s="6"/>
      <c r="C264" s="6"/>
      <c r="D264" s="6"/>
      <c r="E264" s="6"/>
      <c r="F264" s="6"/>
      <c r="G264" s="6"/>
      <c r="H264" s="6"/>
      <c r="I264" s="6"/>
      <c r="J264" s="6"/>
      <c r="K264" s="6"/>
      <c r="L264" s="6"/>
      <c r="M264" s="6"/>
      <c r="N264" s="6"/>
      <c r="O264" s="6"/>
      <c r="P264" s="6"/>
      <c r="Q264" s="6"/>
      <c r="R264" s="6"/>
      <c r="S264" s="6"/>
    </row>
    <row r="265" spans="1:19" x14ac:dyDescent="0.25">
      <c r="A265" s="7"/>
      <c r="B265" s="6"/>
      <c r="C265" s="6"/>
      <c r="D265" s="6"/>
      <c r="E265" s="6"/>
      <c r="F265" s="6"/>
      <c r="G265" s="6"/>
      <c r="H265" s="6"/>
      <c r="I265" s="6"/>
      <c r="J265" s="6"/>
      <c r="K265" s="6"/>
      <c r="L265" s="6"/>
      <c r="M265" s="6"/>
      <c r="N265" s="6"/>
      <c r="O265" s="6"/>
      <c r="P265" s="6"/>
      <c r="Q265" s="6"/>
      <c r="R265" s="6"/>
      <c r="S265" s="6"/>
    </row>
    <row r="266" spans="1:19" x14ac:dyDescent="0.25">
      <c r="A266" s="7"/>
      <c r="B266" s="6"/>
      <c r="C266" s="6"/>
      <c r="D266" s="6"/>
      <c r="E266" s="6"/>
      <c r="F266" s="6"/>
      <c r="G266" s="6"/>
      <c r="H266" s="6"/>
      <c r="I266" s="6"/>
      <c r="J266" s="6"/>
      <c r="K266" s="6"/>
      <c r="L266" s="6"/>
      <c r="M266" s="6"/>
      <c r="N266" s="6"/>
      <c r="O266" s="6"/>
      <c r="P266" s="6"/>
      <c r="Q266" s="6"/>
      <c r="R266" s="6"/>
      <c r="S266" s="6"/>
    </row>
    <row r="267" spans="1:19" x14ac:dyDescent="0.25">
      <c r="A267" s="7"/>
      <c r="B267" s="6"/>
      <c r="C267" s="6"/>
      <c r="D267" s="6"/>
      <c r="E267" s="6"/>
      <c r="F267" s="6"/>
      <c r="G267" s="6"/>
      <c r="H267" s="6"/>
      <c r="I267" s="6"/>
      <c r="J267" s="6"/>
      <c r="K267" s="6"/>
      <c r="L267" s="6"/>
      <c r="M267" s="6"/>
      <c r="N267" s="6"/>
      <c r="O267" s="6"/>
      <c r="P267" s="6"/>
      <c r="Q267" s="6"/>
      <c r="R267" s="6"/>
      <c r="S267" s="6"/>
    </row>
    <row r="268" spans="1:19" x14ac:dyDescent="0.25">
      <c r="A268" s="7"/>
      <c r="B268" s="6"/>
      <c r="C268" s="6"/>
      <c r="D268" s="6"/>
      <c r="E268" s="6"/>
      <c r="F268" s="6"/>
      <c r="G268" s="6"/>
      <c r="H268" s="6"/>
      <c r="I268" s="6"/>
      <c r="J268" s="6"/>
      <c r="K268" s="6"/>
      <c r="L268" s="6"/>
      <c r="M268" s="6"/>
      <c r="N268" s="6"/>
      <c r="O268" s="6"/>
      <c r="P268" s="6"/>
      <c r="Q268" s="6"/>
      <c r="R268" s="6"/>
      <c r="S268" s="6"/>
    </row>
    <row r="269" spans="1:19" x14ac:dyDescent="0.25">
      <c r="A269" s="7"/>
      <c r="B269" s="6"/>
      <c r="C269" s="6"/>
      <c r="D269" s="6"/>
      <c r="E269" s="6"/>
      <c r="F269" s="6"/>
      <c r="G269" s="6"/>
      <c r="H269" s="6"/>
      <c r="I269" s="6"/>
      <c r="J269" s="6"/>
      <c r="K269" s="6"/>
      <c r="L269" s="6"/>
      <c r="M269" s="6"/>
      <c r="N269" s="6"/>
      <c r="O269" s="6"/>
      <c r="P269" s="6"/>
      <c r="Q269" s="6"/>
      <c r="R269" s="6"/>
      <c r="S269" s="6"/>
    </row>
    <row r="270" spans="1:19" x14ac:dyDescent="0.25">
      <c r="A270" s="7"/>
      <c r="B270" s="6"/>
      <c r="C270" s="6"/>
      <c r="D270" s="6"/>
      <c r="E270" s="6"/>
      <c r="F270" s="6"/>
      <c r="G270" s="6"/>
      <c r="H270" s="6"/>
      <c r="I270" s="6"/>
      <c r="J270" s="6"/>
      <c r="K270" s="6"/>
      <c r="L270" s="6"/>
      <c r="M270" s="6"/>
      <c r="N270" s="6"/>
      <c r="O270" s="6"/>
      <c r="P270" s="6"/>
      <c r="Q270" s="6"/>
      <c r="R270" s="6"/>
      <c r="S270" s="6"/>
    </row>
    <row r="271" spans="1:19" x14ac:dyDescent="0.25">
      <c r="A271" s="7"/>
      <c r="B271" s="6"/>
      <c r="C271" s="6"/>
      <c r="D271" s="6"/>
      <c r="E271" s="6"/>
      <c r="F271" s="6"/>
      <c r="G271" s="6"/>
      <c r="H271" s="6"/>
      <c r="I271" s="6"/>
      <c r="J271" s="6"/>
      <c r="K271" s="6"/>
      <c r="L271" s="6"/>
      <c r="M271" s="6"/>
      <c r="N271" s="6"/>
      <c r="O271" s="6"/>
      <c r="P271" s="6"/>
      <c r="Q271" s="6"/>
      <c r="R271" s="6"/>
      <c r="S271" s="6"/>
    </row>
    <row r="272" spans="1:19" x14ac:dyDescent="0.25">
      <c r="A272" s="7"/>
      <c r="B272" s="6"/>
      <c r="C272" s="6"/>
      <c r="D272" s="6"/>
      <c r="E272" s="6"/>
      <c r="F272" s="6"/>
      <c r="G272" s="6"/>
      <c r="H272" s="6"/>
      <c r="I272" s="6"/>
      <c r="J272" s="6"/>
      <c r="K272" s="6"/>
      <c r="L272" s="6"/>
      <c r="M272" s="6"/>
      <c r="N272" s="6"/>
      <c r="O272" s="6"/>
      <c r="P272" s="6"/>
      <c r="Q272" s="6"/>
      <c r="R272" s="6"/>
      <c r="S272" s="6"/>
    </row>
    <row r="273" spans="1:19" x14ac:dyDescent="0.25">
      <c r="A273" s="7"/>
      <c r="B273" s="6"/>
      <c r="C273" s="6"/>
      <c r="D273" s="6"/>
      <c r="E273" s="6"/>
      <c r="F273" s="6"/>
      <c r="G273" s="6"/>
      <c r="H273" s="6"/>
      <c r="I273" s="6"/>
      <c r="J273" s="6"/>
      <c r="K273" s="6"/>
      <c r="L273" s="6"/>
      <c r="M273" s="6"/>
      <c r="N273" s="6"/>
      <c r="O273" s="6"/>
      <c r="P273" s="6"/>
      <c r="Q273" s="6"/>
      <c r="R273" s="6"/>
      <c r="S273" s="6"/>
    </row>
    <row r="274" spans="1:19" x14ac:dyDescent="0.25">
      <c r="A274" s="7"/>
      <c r="B274" s="6"/>
      <c r="C274" s="6"/>
      <c r="D274" s="6"/>
      <c r="E274" s="6"/>
      <c r="F274" s="6"/>
      <c r="G274" s="6"/>
      <c r="H274" s="6"/>
      <c r="I274" s="6"/>
      <c r="J274" s="6"/>
      <c r="K274" s="6"/>
      <c r="L274" s="6"/>
      <c r="M274" s="6"/>
      <c r="N274" s="6"/>
      <c r="O274" s="6"/>
      <c r="P274" s="6"/>
      <c r="Q274" s="6"/>
      <c r="R274" s="6"/>
      <c r="S274" s="6"/>
    </row>
    <row r="275" spans="1:19" x14ac:dyDescent="0.25">
      <c r="A275" s="7"/>
      <c r="B275" s="6"/>
      <c r="C275" s="6"/>
      <c r="D275" s="6"/>
      <c r="E275" s="6"/>
      <c r="F275" s="6"/>
      <c r="G275" s="6"/>
      <c r="H275" s="6"/>
      <c r="I275" s="6"/>
      <c r="J275" s="6"/>
      <c r="K275" s="6"/>
      <c r="L275" s="6"/>
      <c r="M275" s="6"/>
      <c r="N275" s="6"/>
      <c r="O275" s="6"/>
      <c r="P275" s="6"/>
      <c r="Q275" s="6"/>
      <c r="R275" s="6"/>
      <c r="S275" s="6"/>
    </row>
    <row r="276" spans="1:19" x14ac:dyDescent="0.25">
      <c r="A276" s="7"/>
      <c r="B276" s="6"/>
      <c r="C276" s="6"/>
      <c r="D276" s="6"/>
      <c r="E276" s="6"/>
      <c r="F276" s="6"/>
      <c r="G276" s="6"/>
      <c r="H276" s="6"/>
      <c r="I276" s="6"/>
      <c r="J276" s="6"/>
      <c r="K276" s="6"/>
      <c r="L276" s="6"/>
      <c r="M276" s="6"/>
      <c r="N276" s="6"/>
      <c r="O276" s="6"/>
      <c r="P276" s="6"/>
      <c r="Q276" s="6"/>
      <c r="R276" s="6"/>
      <c r="S276" s="6"/>
    </row>
    <row r="277" spans="1:19" x14ac:dyDescent="0.25">
      <c r="A277" s="7"/>
      <c r="B277" s="6"/>
      <c r="C277" s="6"/>
      <c r="D277" s="6"/>
      <c r="E277" s="6"/>
      <c r="F277" s="6"/>
      <c r="G277" s="6"/>
      <c r="H277" s="6"/>
      <c r="I277" s="6"/>
      <c r="J277" s="6"/>
      <c r="K277" s="6"/>
      <c r="L277" s="6"/>
      <c r="M277" s="6"/>
      <c r="N277" s="6"/>
      <c r="O277" s="6"/>
      <c r="P277" s="6"/>
      <c r="Q277" s="6"/>
      <c r="R277" s="6"/>
      <c r="S277" s="6"/>
    </row>
    <row r="278" spans="1:19" x14ac:dyDescent="0.25">
      <c r="A278" s="7"/>
      <c r="B278" s="6"/>
      <c r="C278" s="6"/>
      <c r="D278" s="6"/>
      <c r="E278" s="6"/>
      <c r="F278" s="6"/>
      <c r="G278" s="6"/>
      <c r="H278" s="6"/>
      <c r="I278" s="6"/>
      <c r="J278" s="6"/>
      <c r="K278" s="6"/>
      <c r="L278" s="6"/>
      <c r="M278" s="6"/>
      <c r="N278" s="6"/>
      <c r="O278" s="6"/>
      <c r="P278" s="6"/>
      <c r="Q278" s="6"/>
      <c r="R278" s="6"/>
      <c r="S278" s="6"/>
    </row>
    <row r="279" spans="1:19" x14ac:dyDescent="0.25">
      <c r="A279" s="7"/>
      <c r="B279" s="6"/>
      <c r="C279" s="6"/>
      <c r="D279" s="6"/>
      <c r="E279" s="6"/>
      <c r="F279" s="6"/>
      <c r="G279" s="6"/>
      <c r="H279" s="6"/>
      <c r="I279" s="6"/>
      <c r="J279" s="6"/>
      <c r="K279" s="6"/>
      <c r="L279" s="6"/>
      <c r="M279" s="6"/>
      <c r="N279" s="6"/>
      <c r="O279" s="6"/>
      <c r="P279" s="6"/>
      <c r="Q279" s="6"/>
      <c r="R279" s="6"/>
      <c r="S279" s="6"/>
    </row>
    <row r="280" spans="1:19" x14ac:dyDescent="0.25">
      <c r="A280" s="7"/>
      <c r="B280" s="6"/>
      <c r="C280" s="6"/>
      <c r="D280" s="6"/>
      <c r="E280" s="6"/>
      <c r="F280" s="6"/>
      <c r="G280" s="6"/>
      <c r="H280" s="6"/>
      <c r="I280" s="6"/>
      <c r="J280" s="6"/>
      <c r="K280" s="6"/>
      <c r="L280" s="6"/>
      <c r="M280" s="6"/>
      <c r="N280" s="6"/>
      <c r="O280" s="6"/>
      <c r="P280" s="6"/>
      <c r="Q280" s="6"/>
      <c r="R280" s="6"/>
      <c r="S280" s="6"/>
    </row>
    <row r="281" spans="1:19" x14ac:dyDescent="0.25">
      <c r="A281" s="7"/>
      <c r="B281" s="6"/>
      <c r="C281" s="6"/>
      <c r="D281" s="6"/>
      <c r="E281" s="6"/>
      <c r="F281" s="6"/>
      <c r="G281" s="6"/>
      <c r="H281" s="6"/>
      <c r="I281" s="6"/>
      <c r="J281" s="6"/>
      <c r="K281" s="6"/>
      <c r="L281" s="6"/>
      <c r="M281" s="6"/>
      <c r="N281" s="6"/>
      <c r="O281" s="6"/>
      <c r="P281" s="6"/>
      <c r="Q281" s="6"/>
      <c r="R281" s="6"/>
      <c r="S281" s="6"/>
    </row>
    <row r="282" spans="1:19" x14ac:dyDescent="0.25">
      <c r="A282" s="7"/>
      <c r="B282" s="6"/>
      <c r="C282" s="6"/>
      <c r="D282" s="6"/>
      <c r="E282" s="6"/>
      <c r="F282" s="6"/>
      <c r="G282" s="6"/>
      <c r="H282" s="6"/>
      <c r="I282" s="6"/>
      <c r="J282" s="6"/>
      <c r="K282" s="6"/>
      <c r="L282" s="6"/>
      <c r="M282" s="6"/>
      <c r="N282" s="6"/>
      <c r="O282" s="6"/>
      <c r="P282" s="6"/>
      <c r="Q282" s="6"/>
      <c r="R282" s="6"/>
      <c r="S282" s="6"/>
    </row>
    <row r="283" spans="1:19" x14ac:dyDescent="0.25">
      <c r="A283" s="7"/>
      <c r="B283" s="6"/>
      <c r="C283" s="6"/>
      <c r="D283" s="6"/>
      <c r="E283" s="6"/>
      <c r="F283" s="6"/>
      <c r="G283" s="6"/>
      <c r="H283" s="6"/>
      <c r="I283" s="6"/>
      <c r="J283" s="6"/>
      <c r="K283" s="6"/>
      <c r="L283" s="6"/>
      <c r="M283" s="6"/>
      <c r="N283" s="6"/>
      <c r="O283" s="6"/>
      <c r="P283" s="6"/>
      <c r="Q283" s="6"/>
      <c r="R283" s="6"/>
      <c r="S283" s="6"/>
    </row>
    <row r="284" spans="1:19" x14ac:dyDescent="0.25">
      <c r="A284" s="7"/>
      <c r="B284" s="6"/>
      <c r="C284" s="6"/>
      <c r="D284" s="6"/>
      <c r="E284" s="6"/>
      <c r="F284" s="6"/>
      <c r="G284" s="6"/>
      <c r="H284" s="6"/>
      <c r="I284" s="6"/>
      <c r="J284" s="6"/>
      <c r="K284" s="6"/>
      <c r="L284" s="6"/>
      <c r="M284" s="6"/>
      <c r="N284" s="6"/>
      <c r="O284" s="6"/>
      <c r="P284" s="6"/>
      <c r="Q284" s="6"/>
      <c r="R284" s="6"/>
      <c r="S284" s="6"/>
    </row>
    <row r="285" spans="1:19" x14ac:dyDescent="0.25">
      <c r="A285" s="7"/>
      <c r="B285" s="6"/>
      <c r="C285" s="6"/>
      <c r="D285" s="6"/>
      <c r="E285" s="6"/>
      <c r="F285" s="6"/>
      <c r="G285" s="6"/>
      <c r="H285" s="6"/>
      <c r="I285" s="6"/>
      <c r="J285" s="6"/>
      <c r="K285" s="6"/>
      <c r="L285" s="6"/>
      <c r="M285" s="6"/>
      <c r="N285" s="6"/>
      <c r="O285" s="6"/>
      <c r="P285" s="6"/>
      <c r="Q285" s="6"/>
      <c r="R285" s="6"/>
      <c r="S285" s="6"/>
    </row>
    <row r="286" spans="1:19" x14ac:dyDescent="0.25">
      <c r="A286" s="7"/>
      <c r="B286" s="6"/>
      <c r="C286" s="6"/>
      <c r="D286" s="6"/>
      <c r="E286" s="6"/>
      <c r="F286" s="6"/>
      <c r="G286" s="6"/>
      <c r="H286" s="6"/>
      <c r="I286" s="6"/>
      <c r="J286" s="6"/>
      <c r="K286" s="6"/>
      <c r="L286" s="6"/>
      <c r="M286" s="6"/>
      <c r="N286" s="6"/>
      <c r="O286" s="6"/>
      <c r="P286" s="6"/>
      <c r="Q286" s="6"/>
      <c r="R286" s="6"/>
      <c r="S286" s="6"/>
    </row>
    <row r="287" spans="1:19" x14ac:dyDescent="0.25">
      <c r="A287" s="7"/>
      <c r="B287" s="6"/>
      <c r="C287" s="6"/>
      <c r="D287" s="6"/>
      <c r="E287" s="6"/>
      <c r="F287" s="6"/>
      <c r="G287" s="6"/>
      <c r="H287" s="6"/>
      <c r="I287" s="6"/>
      <c r="J287" s="6"/>
      <c r="K287" s="6"/>
      <c r="L287" s="6"/>
      <c r="M287" s="6"/>
      <c r="N287" s="6"/>
      <c r="O287" s="6"/>
      <c r="P287" s="6"/>
      <c r="Q287" s="6"/>
      <c r="R287" s="6"/>
      <c r="S287" s="6"/>
    </row>
    <row r="288" spans="1:19" x14ac:dyDescent="0.25">
      <c r="A288" s="7"/>
      <c r="B288" s="6"/>
      <c r="C288" s="6"/>
      <c r="D288" s="6"/>
      <c r="E288" s="6"/>
      <c r="F288" s="6"/>
      <c r="G288" s="6"/>
      <c r="H288" s="6"/>
      <c r="I288" s="6"/>
      <c r="J288" s="6"/>
      <c r="K288" s="6"/>
      <c r="L288" s="6"/>
      <c r="M288" s="6"/>
      <c r="N288" s="6"/>
      <c r="O288" s="6"/>
      <c r="P288" s="6"/>
      <c r="Q288" s="6"/>
      <c r="R288" s="6"/>
      <c r="S288" s="6"/>
    </row>
    <row r="289" spans="1:19" x14ac:dyDescent="0.25">
      <c r="A289" s="7"/>
      <c r="B289" s="6"/>
      <c r="C289" s="6"/>
      <c r="D289" s="6"/>
      <c r="E289" s="6"/>
      <c r="F289" s="6"/>
      <c r="G289" s="6"/>
      <c r="H289" s="6"/>
      <c r="I289" s="6"/>
      <c r="J289" s="6"/>
      <c r="K289" s="6"/>
      <c r="L289" s="6"/>
      <c r="M289" s="6"/>
      <c r="N289" s="6"/>
      <c r="O289" s="6"/>
      <c r="P289" s="6"/>
      <c r="Q289" s="6"/>
      <c r="R289" s="6"/>
      <c r="S289" s="6"/>
    </row>
    <row r="290" spans="1:19" x14ac:dyDescent="0.25">
      <c r="A290" s="7"/>
      <c r="B290" s="6"/>
      <c r="C290" s="6"/>
      <c r="D290" s="6"/>
      <c r="E290" s="6"/>
      <c r="F290" s="6"/>
      <c r="G290" s="6"/>
      <c r="H290" s="6"/>
      <c r="I290" s="6"/>
      <c r="J290" s="6"/>
      <c r="K290" s="6"/>
      <c r="L290" s="6"/>
      <c r="M290" s="6"/>
      <c r="N290" s="6"/>
      <c r="O290" s="6"/>
      <c r="P290" s="6"/>
      <c r="Q290" s="6"/>
      <c r="R290" s="6"/>
      <c r="S290" s="6"/>
    </row>
    <row r="291" spans="1:19" x14ac:dyDescent="0.25">
      <c r="A291" s="7"/>
      <c r="B291" s="6"/>
      <c r="C291" s="6"/>
      <c r="D291" s="6"/>
      <c r="E291" s="6"/>
      <c r="F291" s="6"/>
      <c r="G291" s="6"/>
      <c r="H291" s="6"/>
      <c r="I291" s="6"/>
      <c r="J291" s="6"/>
      <c r="K291" s="6"/>
      <c r="L291" s="6"/>
      <c r="M291" s="6"/>
      <c r="N291" s="6"/>
      <c r="O291" s="6"/>
      <c r="P291" s="6"/>
      <c r="Q291" s="6"/>
      <c r="R291" s="6"/>
      <c r="S291" s="6"/>
    </row>
    <row r="292" spans="1:19" x14ac:dyDescent="0.25">
      <c r="A292" s="7"/>
      <c r="B292" s="6"/>
      <c r="C292" s="6"/>
      <c r="D292" s="6"/>
      <c r="E292" s="6"/>
      <c r="F292" s="6"/>
      <c r="G292" s="6"/>
      <c r="H292" s="6"/>
      <c r="I292" s="6"/>
      <c r="J292" s="6"/>
      <c r="K292" s="6"/>
      <c r="L292" s="6"/>
      <c r="M292" s="6"/>
      <c r="N292" s="6"/>
      <c r="O292" s="6"/>
      <c r="P292" s="6"/>
      <c r="Q292" s="6"/>
      <c r="R292" s="6"/>
      <c r="S292" s="6"/>
    </row>
    <row r="293" spans="1:19" x14ac:dyDescent="0.25">
      <c r="A293" s="7"/>
      <c r="B293" s="6"/>
      <c r="C293" s="6"/>
      <c r="D293" s="6"/>
      <c r="E293" s="6"/>
      <c r="F293" s="6"/>
      <c r="G293" s="6"/>
      <c r="H293" s="6"/>
      <c r="I293" s="6"/>
      <c r="J293" s="6"/>
      <c r="K293" s="6"/>
      <c r="L293" s="6"/>
      <c r="M293" s="6"/>
      <c r="N293" s="6"/>
      <c r="O293" s="6"/>
      <c r="P293" s="6"/>
      <c r="Q293" s="6"/>
      <c r="R293" s="6"/>
      <c r="S293" s="6"/>
    </row>
    <row r="294" spans="1:19" x14ac:dyDescent="0.25">
      <c r="A294" s="7"/>
      <c r="B294" s="6"/>
      <c r="C294" s="6"/>
      <c r="D294" s="6"/>
      <c r="E294" s="6"/>
      <c r="F294" s="6"/>
      <c r="G294" s="6"/>
      <c r="H294" s="6"/>
      <c r="I294" s="6"/>
      <c r="J294" s="6"/>
      <c r="K294" s="6"/>
      <c r="L294" s="6"/>
      <c r="M294" s="6"/>
      <c r="N294" s="6"/>
      <c r="O294" s="6"/>
      <c r="P294" s="6"/>
      <c r="Q294" s="6"/>
      <c r="R294" s="6"/>
      <c r="S294" s="6"/>
    </row>
    <row r="295" spans="1:19" x14ac:dyDescent="0.25">
      <c r="A295" s="7"/>
      <c r="B295" s="6"/>
      <c r="C295" s="6"/>
      <c r="D295" s="6"/>
      <c r="E295" s="6"/>
      <c r="F295" s="6"/>
      <c r="G295" s="6"/>
      <c r="H295" s="6"/>
      <c r="I295" s="6"/>
      <c r="J295" s="6"/>
      <c r="K295" s="6"/>
      <c r="L295" s="6"/>
      <c r="M295" s="6"/>
      <c r="N295" s="6"/>
      <c r="O295" s="6"/>
      <c r="P295" s="6"/>
      <c r="Q295" s="6"/>
      <c r="R295" s="6"/>
      <c r="S295" s="6"/>
    </row>
    <row r="296" spans="1:19" x14ac:dyDescent="0.25">
      <c r="A296" s="7"/>
      <c r="B296" s="6"/>
      <c r="C296" s="6"/>
      <c r="D296" s="6"/>
      <c r="E296" s="6"/>
      <c r="F296" s="6"/>
      <c r="G296" s="6"/>
      <c r="H296" s="6"/>
      <c r="I296" s="6"/>
      <c r="J296" s="6"/>
      <c r="K296" s="6"/>
      <c r="L296" s="6"/>
      <c r="M296" s="6"/>
      <c r="N296" s="6"/>
      <c r="O296" s="6"/>
      <c r="P296" s="6"/>
      <c r="Q296" s="6"/>
      <c r="R296" s="6"/>
      <c r="S296" s="6"/>
    </row>
    <row r="297" spans="1:19" x14ac:dyDescent="0.25">
      <c r="A297" s="7"/>
      <c r="B297" s="6"/>
      <c r="C297" s="6"/>
      <c r="D297" s="6"/>
      <c r="E297" s="6"/>
      <c r="F297" s="6"/>
      <c r="G297" s="6"/>
      <c r="H297" s="6"/>
      <c r="I297" s="6"/>
      <c r="J297" s="6"/>
      <c r="K297" s="6"/>
      <c r="L297" s="6"/>
      <c r="M297" s="6"/>
      <c r="N297" s="6"/>
      <c r="O297" s="6"/>
      <c r="P297" s="6"/>
      <c r="Q297" s="6"/>
      <c r="R297" s="6"/>
      <c r="S297" s="6"/>
    </row>
    <row r="298" spans="1:19" x14ac:dyDescent="0.25">
      <c r="A298" s="7"/>
      <c r="B298" s="6"/>
      <c r="C298" s="6"/>
      <c r="D298" s="6"/>
      <c r="E298" s="6"/>
      <c r="F298" s="6"/>
      <c r="G298" s="6"/>
      <c r="H298" s="6"/>
      <c r="I298" s="6"/>
      <c r="J298" s="6"/>
      <c r="K298" s="6"/>
      <c r="L298" s="6"/>
      <c r="M298" s="6"/>
      <c r="N298" s="6"/>
      <c r="O298" s="6"/>
      <c r="P298" s="6"/>
      <c r="Q298" s="6"/>
      <c r="R298" s="6"/>
      <c r="S298" s="6"/>
    </row>
    <row r="299" spans="1:19" x14ac:dyDescent="0.25">
      <c r="A299" s="7"/>
      <c r="B299" s="6"/>
      <c r="C299" s="6"/>
      <c r="D299" s="6"/>
      <c r="E299" s="6"/>
      <c r="F299" s="6"/>
      <c r="G299" s="6"/>
      <c r="H299" s="6"/>
      <c r="I299" s="6"/>
      <c r="J299" s="6"/>
      <c r="K299" s="6"/>
      <c r="L299" s="6"/>
      <c r="M299" s="6"/>
      <c r="N299" s="6"/>
      <c r="O299" s="6"/>
      <c r="P299" s="6"/>
      <c r="Q299" s="6"/>
      <c r="R299" s="6"/>
      <c r="S299" s="6"/>
    </row>
    <row r="300" spans="1:19" x14ac:dyDescent="0.25">
      <c r="A300" s="7"/>
      <c r="B300" s="6"/>
      <c r="C300" s="6"/>
      <c r="D300" s="6"/>
      <c r="E300" s="6"/>
      <c r="F300" s="6"/>
      <c r="G300" s="6"/>
      <c r="H300" s="6"/>
      <c r="I300" s="6"/>
      <c r="J300" s="6"/>
      <c r="K300" s="6"/>
      <c r="L300" s="6"/>
      <c r="M300" s="6"/>
      <c r="N300" s="6"/>
      <c r="O300" s="6"/>
      <c r="P300" s="6"/>
      <c r="Q300" s="6"/>
      <c r="R300" s="6"/>
      <c r="S300" s="6"/>
    </row>
    <row r="301" spans="1:19" x14ac:dyDescent="0.25">
      <c r="A301" s="7"/>
      <c r="B301" s="6"/>
      <c r="C301" s="6"/>
      <c r="D301" s="6"/>
      <c r="E301" s="6"/>
      <c r="F301" s="6"/>
      <c r="G301" s="6"/>
      <c r="H301" s="6"/>
      <c r="I301" s="6"/>
      <c r="J301" s="6"/>
      <c r="K301" s="6"/>
      <c r="L301" s="6"/>
      <c r="M301" s="6"/>
      <c r="N301" s="6"/>
      <c r="O301" s="6"/>
      <c r="P301" s="6"/>
      <c r="Q301" s="6"/>
      <c r="R301" s="6"/>
      <c r="S301" s="6"/>
    </row>
    <row r="302" spans="1:19" x14ac:dyDescent="0.25">
      <c r="A302" s="7"/>
      <c r="B302" s="6"/>
      <c r="C302" s="6"/>
      <c r="D302" s="6"/>
      <c r="E302" s="6"/>
      <c r="F302" s="6"/>
      <c r="G302" s="6"/>
      <c r="H302" s="6"/>
      <c r="I302" s="6"/>
      <c r="J302" s="6"/>
      <c r="K302" s="6"/>
      <c r="L302" s="6"/>
      <c r="M302" s="6"/>
      <c r="N302" s="6"/>
      <c r="O302" s="6"/>
      <c r="P302" s="6"/>
      <c r="Q302" s="6"/>
      <c r="R302" s="6"/>
      <c r="S302" s="6"/>
    </row>
    <row r="303" spans="1:19" x14ac:dyDescent="0.25">
      <c r="A303" s="7"/>
      <c r="B303" s="6"/>
      <c r="C303" s="6"/>
      <c r="D303" s="6"/>
      <c r="E303" s="6"/>
      <c r="F303" s="6"/>
      <c r="G303" s="6"/>
      <c r="H303" s="6"/>
      <c r="I303" s="6"/>
      <c r="J303" s="6"/>
      <c r="K303" s="6"/>
      <c r="L303" s="6"/>
      <c r="M303" s="6"/>
      <c r="N303" s="6"/>
      <c r="O303" s="6"/>
      <c r="P303" s="6"/>
      <c r="Q303" s="6"/>
      <c r="R303" s="6"/>
      <c r="S303" s="6"/>
    </row>
    <row r="304" spans="1:19" x14ac:dyDescent="0.25">
      <c r="A304" s="7"/>
      <c r="B304" s="6"/>
      <c r="C304" s="6"/>
      <c r="D304" s="6"/>
      <c r="E304" s="6"/>
      <c r="F304" s="6"/>
      <c r="G304" s="6"/>
      <c r="H304" s="6"/>
      <c r="I304" s="6"/>
      <c r="J304" s="6"/>
      <c r="K304" s="6"/>
      <c r="L304" s="6"/>
      <c r="M304" s="6"/>
      <c r="N304" s="6"/>
      <c r="O304" s="6"/>
      <c r="P304" s="6"/>
      <c r="Q304" s="6"/>
      <c r="R304" s="6"/>
      <c r="S304" s="6"/>
    </row>
    <row r="305" spans="1:19" x14ac:dyDescent="0.25">
      <c r="A305" s="7"/>
      <c r="B305" s="6"/>
      <c r="C305" s="6"/>
      <c r="D305" s="6"/>
      <c r="E305" s="6"/>
      <c r="F305" s="6"/>
      <c r="G305" s="6"/>
      <c r="H305" s="6"/>
      <c r="I305" s="6"/>
      <c r="J305" s="6"/>
      <c r="K305" s="6"/>
      <c r="L305" s="6"/>
      <c r="M305" s="6"/>
      <c r="N305" s="6"/>
      <c r="O305" s="6"/>
      <c r="P305" s="6"/>
      <c r="Q305" s="6"/>
      <c r="R305" s="6"/>
      <c r="S305" s="6"/>
    </row>
    <row r="306" spans="1:19" x14ac:dyDescent="0.25">
      <c r="A306" s="7"/>
      <c r="B306" s="6"/>
      <c r="C306" s="6"/>
      <c r="D306" s="6"/>
      <c r="E306" s="6"/>
      <c r="F306" s="6"/>
      <c r="G306" s="6"/>
      <c r="H306" s="6"/>
      <c r="I306" s="6"/>
      <c r="J306" s="6"/>
      <c r="K306" s="6"/>
      <c r="L306" s="6"/>
      <c r="M306" s="6"/>
      <c r="N306" s="6"/>
      <c r="O306" s="6"/>
      <c r="P306" s="6"/>
      <c r="Q306" s="6"/>
      <c r="R306" s="6"/>
      <c r="S306" s="6"/>
    </row>
    <row r="307" spans="1:19" x14ac:dyDescent="0.25">
      <c r="A307" s="7"/>
      <c r="B307" s="6"/>
      <c r="C307" s="6"/>
      <c r="D307" s="6"/>
      <c r="E307" s="6"/>
      <c r="F307" s="6"/>
      <c r="G307" s="6"/>
      <c r="H307" s="6"/>
      <c r="I307" s="6"/>
      <c r="J307" s="6"/>
      <c r="K307" s="6"/>
      <c r="L307" s="6"/>
      <c r="M307" s="6"/>
      <c r="N307" s="6"/>
      <c r="O307" s="6"/>
      <c r="P307" s="6"/>
      <c r="Q307" s="6"/>
      <c r="R307" s="6"/>
      <c r="S307" s="6"/>
    </row>
    <row r="308" spans="1:19" x14ac:dyDescent="0.25">
      <c r="A308" s="7"/>
      <c r="B308" s="6"/>
      <c r="C308" s="6"/>
      <c r="D308" s="6"/>
      <c r="E308" s="6"/>
      <c r="F308" s="6"/>
      <c r="G308" s="6"/>
      <c r="H308" s="6"/>
      <c r="I308" s="6"/>
      <c r="J308" s="6"/>
      <c r="K308" s="6"/>
      <c r="L308" s="6"/>
      <c r="M308" s="6"/>
      <c r="N308" s="6"/>
      <c r="O308" s="6"/>
      <c r="P308" s="6"/>
      <c r="Q308" s="6"/>
      <c r="R308" s="6"/>
      <c r="S308" s="6"/>
    </row>
    <row r="309" spans="1:19" x14ac:dyDescent="0.25">
      <c r="A309" s="7"/>
      <c r="B309" s="6"/>
      <c r="C309" s="6"/>
      <c r="D309" s="6"/>
      <c r="E309" s="6"/>
      <c r="F309" s="6"/>
      <c r="G309" s="6"/>
      <c r="H309" s="6"/>
      <c r="I309" s="6"/>
      <c r="J309" s="6"/>
      <c r="K309" s="6"/>
      <c r="L309" s="6"/>
      <c r="M309" s="6"/>
      <c r="N309" s="6"/>
      <c r="O309" s="6"/>
      <c r="P309" s="6"/>
      <c r="Q309" s="6"/>
      <c r="R309" s="6"/>
      <c r="S309" s="6"/>
    </row>
    <row r="310" spans="1:19" x14ac:dyDescent="0.25">
      <c r="A310" s="7"/>
      <c r="B310" s="6"/>
      <c r="C310" s="6"/>
      <c r="D310" s="6"/>
      <c r="E310" s="6"/>
      <c r="F310" s="6"/>
      <c r="G310" s="6"/>
      <c r="H310" s="6"/>
      <c r="I310" s="6"/>
      <c r="J310" s="6"/>
      <c r="K310" s="6"/>
      <c r="L310" s="6"/>
      <c r="M310" s="6"/>
      <c r="N310" s="6"/>
      <c r="O310" s="6"/>
      <c r="P310" s="6"/>
      <c r="Q310" s="6"/>
      <c r="R310" s="6"/>
      <c r="S310" s="6"/>
    </row>
    <row r="311" spans="1:19" x14ac:dyDescent="0.25">
      <c r="A311" s="7"/>
      <c r="B311" s="6"/>
      <c r="C311" s="6"/>
      <c r="D311" s="6"/>
      <c r="E311" s="6"/>
      <c r="F311" s="6"/>
      <c r="G311" s="6"/>
      <c r="H311" s="6"/>
      <c r="I311" s="6"/>
      <c r="J311" s="6"/>
      <c r="K311" s="6"/>
      <c r="L311" s="6"/>
      <c r="M311" s="6"/>
      <c r="N311" s="6"/>
      <c r="O311" s="6"/>
      <c r="P311" s="6"/>
      <c r="Q311" s="6"/>
      <c r="R311" s="6"/>
      <c r="S311" s="6"/>
    </row>
    <row r="312" spans="1:19" x14ac:dyDescent="0.25">
      <c r="A312" s="7"/>
      <c r="B312" s="6"/>
      <c r="C312" s="6"/>
      <c r="D312" s="6"/>
      <c r="E312" s="6"/>
      <c r="F312" s="6"/>
      <c r="G312" s="6"/>
      <c r="H312" s="6"/>
      <c r="I312" s="6"/>
      <c r="J312" s="6"/>
      <c r="K312" s="6"/>
      <c r="L312" s="6"/>
      <c r="M312" s="6"/>
      <c r="N312" s="6"/>
      <c r="O312" s="6"/>
      <c r="P312" s="6"/>
      <c r="Q312" s="6"/>
      <c r="R312" s="6"/>
      <c r="S312" s="6"/>
    </row>
    <row r="313" spans="1:19" x14ac:dyDescent="0.25">
      <c r="A313" s="7"/>
      <c r="B313" s="6"/>
      <c r="C313" s="6"/>
      <c r="D313" s="6"/>
      <c r="E313" s="6"/>
      <c r="F313" s="6"/>
      <c r="G313" s="6"/>
      <c r="H313" s="6"/>
      <c r="I313" s="6"/>
      <c r="J313" s="6"/>
      <c r="K313" s="6"/>
      <c r="L313" s="6"/>
      <c r="M313" s="6"/>
      <c r="N313" s="6"/>
      <c r="O313" s="6"/>
      <c r="P313" s="6"/>
      <c r="Q313" s="6"/>
      <c r="R313" s="6"/>
      <c r="S313" s="6"/>
    </row>
    <row r="314" spans="1:19" x14ac:dyDescent="0.25">
      <c r="A314" s="7"/>
      <c r="B314" s="6"/>
      <c r="C314" s="6"/>
      <c r="D314" s="6"/>
      <c r="E314" s="6"/>
      <c r="F314" s="6"/>
      <c r="G314" s="6"/>
      <c r="H314" s="6"/>
      <c r="I314" s="6"/>
      <c r="J314" s="6"/>
      <c r="K314" s="6"/>
      <c r="L314" s="6"/>
      <c r="M314" s="6"/>
      <c r="N314" s="6"/>
      <c r="O314" s="6"/>
      <c r="P314" s="6"/>
      <c r="Q314" s="6"/>
      <c r="R314" s="6"/>
      <c r="S314" s="6"/>
    </row>
    <row r="315" spans="1:19" x14ac:dyDescent="0.25">
      <c r="A315" s="7"/>
      <c r="B315" s="6"/>
      <c r="C315" s="6"/>
      <c r="D315" s="6"/>
      <c r="E315" s="6"/>
      <c r="F315" s="6"/>
      <c r="G315" s="6"/>
      <c r="H315" s="6"/>
      <c r="I315" s="6"/>
      <c r="J315" s="6"/>
      <c r="K315" s="6"/>
      <c r="L315" s="6"/>
      <c r="M315" s="6"/>
      <c r="N315" s="6"/>
      <c r="O315" s="6"/>
      <c r="P315" s="6"/>
      <c r="Q315" s="6"/>
      <c r="R315" s="6"/>
      <c r="S315" s="6"/>
    </row>
    <row r="316" spans="1:19" x14ac:dyDescent="0.25">
      <c r="A316" s="7"/>
      <c r="B316" s="6"/>
      <c r="C316" s="6"/>
      <c r="D316" s="6"/>
      <c r="E316" s="6"/>
      <c r="F316" s="6"/>
      <c r="G316" s="6"/>
      <c r="H316" s="6"/>
      <c r="I316" s="6"/>
      <c r="J316" s="6"/>
      <c r="K316" s="6"/>
      <c r="L316" s="6"/>
      <c r="M316" s="6"/>
      <c r="N316" s="6"/>
      <c r="O316" s="6"/>
      <c r="P316" s="6"/>
      <c r="Q316" s="6"/>
      <c r="R316" s="6"/>
      <c r="S316" s="6"/>
    </row>
    <row r="317" spans="1:19" x14ac:dyDescent="0.25">
      <c r="A317" s="7"/>
      <c r="B317" s="6"/>
      <c r="C317" s="6"/>
      <c r="D317" s="6"/>
      <c r="E317" s="6"/>
      <c r="F317" s="6"/>
      <c r="G317" s="6"/>
      <c r="H317" s="6"/>
      <c r="I317" s="6"/>
      <c r="J317" s="6"/>
      <c r="K317" s="6"/>
      <c r="L317" s="6"/>
      <c r="M317" s="6"/>
      <c r="N317" s="6"/>
      <c r="O317" s="6"/>
      <c r="P317" s="6"/>
      <c r="Q317" s="6"/>
      <c r="R317" s="6"/>
      <c r="S317" s="6"/>
    </row>
    <row r="318" spans="1:19" x14ac:dyDescent="0.25">
      <c r="A318" s="7"/>
      <c r="B318" s="6"/>
      <c r="C318" s="6"/>
      <c r="D318" s="6"/>
      <c r="E318" s="6"/>
      <c r="F318" s="6"/>
      <c r="G318" s="6"/>
      <c r="H318" s="6"/>
      <c r="I318" s="6"/>
      <c r="J318" s="6"/>
      <c r="K318" s="6"/>
      <c r="L318" s="6"/>
      <c r="M318" s="6"/>
      <c r="N318" s="6"/>
      <c r="O318" s="6"/>
      <c r="P318" s="6"/>
      <c r="Q318" s="6"/>
      <c r="R318" s="6"/>
      <c r="S318" s="6"/>
    </row>
    <row r="319" spans="1:19" x14ac:dyDescent="0.25">
      <c r="A319" s="7"/>
      <c r="B319" s="6"/>
      <c r="C319" s="6"/>
      <c r="D319" s="6"/>
      <c r="E319" s="6"/>
      <c r="F319" s="6"/>
      <c r="G319" s="6"/>
      <c r="H319" s="6"/>
      <c r="I319" s="6"/>
      <c r="J319" s="6"/>
      <c r="K319" s="6"/>
      <c r="L319" s="6"/>
      <c r="M319" s="6"/>
      <c r="N319" s="6"/>
      <c r="O319" s="6"/>
      <c r="P319" s="6"/>
      <c r="Q319" s="6"/>
      <c r="R319" s="6"/>
      <c r="S319" s="6"/>
    </row>
    <row r="320" spans="1:19" x14ac:dyDescent="0.25">
      <c r="A320" s="7"/>
      <c r="B320" s="6"/>
      <c r="C320" s="6"/>
      <c r="D320" s="6"/>
      <c r="E320" s="6"/>
      <c r="F320" s="6"/>
      <c r="G320" s="6"/>
      <c r="H320" s="6"/>
      <c r="I320" s="6"/>
      <c r="J320" s="6"/>
      <c r="K320" s="6"/>
      <c r="L320" s="6"/>
      <c r="M320" s="6"/>
      <c r="N320" s="6"/>
      <c r="O320" s="6"/>
      <c r="P320" s="6"/>
      <c r="Q320" s="6"/>
      <c r="R320" s="6"/>
      <c r="S320" s="6"/>
    </row>
    <row r="321" spans="1:19" x14ac:dyDescent="0.25">
      <c r="A321" s="7"/>
      <c r="B321" s="6"/>
      <c r="C321" s="6"/>
      <c r="D321" s="6"/>
      <c r="E321" s="6"/>
      <c r="F321" s="6"/>
      <c r="G321" s="6"/>
      <c r="H321" s="6"/>
      <c r="I321" s="6"/>
      <c r="J321" s="6"/>
      <c r="K321" s="6"/>
      <c r="L321" s="6"/>
      <c r="M321" s="6"/>
      <c r="N321" s="6"/>
      <c r="O321" s="6"/>
      <c r="P321" s="6"/>
      <c r="Q321" s="6"/>
      <c r="R321" s="6"/>
      <c r="S321" s="6"/>
    </row>
    <row r="322" spans="1:19" x14ac:dyDescent="0.25">
      <c r="A322" s="7"/>
      <c r="B322" s="6"/>
      <c r="C322" s="6"/>
      <c r="D322" s="6"/>
      <c r="E322" s="6"/>
      <c r="F322" s="6"/>
      <c r="G322" s="6"/>
      <c r="H322" s="6"/>
      <c r="I322" s="6"/>
      <c r="J322" s="6"/>
      <c r="K322" s="6"/>
      <c r="L322" s="6"/>
      <c r="M322" s="6"/>
      <c r="N322" s="6"/>
      <c r="O322" s="6"/>
      <c r="P322" s="6"/>
      <c r="Q322" s="6"/>
      <c r="R322" s="6"/>
      <c r="S322" s="6"/>
    </row>
    <row r="323" spans="1:19" x14ac:dyDescent="0.25">
      <c r="A323" s="7"/>
      <c r="B323" s="6"/>
      <c r="C323" s="6"/>
      <c r="D323" s="6"/>
      <c r="E323" s="6"/>
      <c r="F323" s="6"/>
      <c r="G323" s="6"/>
      <c r="H323" s="6"/>
      <c r="I323" s="6"/>
      <c r="J323" s="6"/>
      <c r="K323" s="6"/>
      <c r="L323" s="6"/>
      <c r="M323" s="6"/>
      <c r="N323" s="6"/>
      <c r="O323" s="6"/>
      <c r="P323" s="6"/>
      <c r="Q323" s="6"/>
      <c r="R323" s="6"/>
      <c r="S323" s="6"/>
    </row>
    <row r="324" spans="1:19" x14ac:dyDescent="0.25">
      <c r="A324" s="7"/>
      <c r="B324" s="6"/>
      <c r="C324" s="6"/>
      <c r="D324" s="6"/>
      <c r="E324" s="6"/>
      <c r="F324" s="6"/>
      <c r="G324" s="6"/>
      <c r="H324" s="6"/>
      <c r="I324" s="6"/>
      <c r="J324" s="6"/>
      <c r="K324" s="6"/>
      <c r="L324" s="6"/>
      <c r="M324" s="6"/>
      <c r="N324" s="6"/>
      <c r="O324" s="6"/>
      <c r="P324" s="6"/>
      <c r="Q324" s="6"/>
      <c r="R324" s="6"/>
      <c r="S324" s="6"/>
    </row>
    <row r="325" spans="1:19" x14ac:dyDescent="0.25">
      <c r="A325" s="7"/>
      <c r="B325" s="6"/>
      <c r="C325" s="6"/>
      <c r="D325" s="6"/>
      <c r="E325" s="6"/>
      <c r="F325" s="6"/>
      <c r="G325" s="6"/>
      <c r="H325" s="6"/>
      <c r="I325" s="6"/>
      <c r="J325" s="6"/>
      <c r="K325" s="6"/>
      <c r="L325" s="6"/>
      <c r="M325" s="6"/>
      <c r="N325" s="6"/>
      <c r="O325" s="6"/>
      <c r="P325" s="6"/>
      <c r="Q325" s="6"/>
      <c r="R325" s="6"/>
      <c r="S325" s="6"/>
    </row>
    <row r="326" spans="1:19" x14ac:dyDescent="0.25">
      <c r="A326" s="7"/>
      <c r="B326" s="6"/>
      <c r="C326" s="6"/>
      <c r="D326" s="6"/>
      <c r="E326" s="6"/>
      <c r="F326" s="6"/>
      <c r="G326" s="6"/>
      <c r="H326" s="6"/>
      <c r="I326" s="6"/>
      <c r="J326" s="6"/>
      <c r="K326" s="6"/>
      <c r="L326" s="6"/>
      <c r="M326" s="6"/>
      <c r="N326" s="6"/>
      <c r="O326" s="6"/>
      <c r="P326" s="6"/>
      <c r="Q326" s="6"/>
      <c r="R326" s="6"/>
      <c r="S326" s="6"/>
    </row>
    <row r="327" spans="1:19" x14ac:dyDescent="0.25">
      <c r="A327" s="7"/>
      <c r="B327" s="6"/>
      <c r="C327" s="6"/>
      <c r="D327" s="6"/>
      <c r="E327" s="6"/>
      <c r="F327" s="6"/>
      <c r="G327" s="6"/>
      <c r="H327" s="6"/>
      <c r="I327" s="6"/>
      <c r="J327" s="6"/>
      <c r="K327" s="6"/>
      <c r="L327" s="6"/>
      <c r="M327" s="6"/>
      <c r="N327" s="6"/>
      <c r="O327" s="6"/>
      <c r="P327" s="6"/>
      <c r="Q327" s="6"/>
      <c r="R327" s="6"/>
      <c r="S327" s="6"/>
    </row>
    <row r="328" spans="1:19" x14ac:dyDescent="0.25">
      <c r="A328" s="7"/>
      <c r="B328" s="6"/>
      <c r="C328" s="6"/>
      <c r="D328" s="6"/>
      <c r="E328" s="6"/>
      <c r="F328" s="6"/>
      <c r="G328" s="6"/>
      <c r="H328" s="6"/>
      <c r="I328" s="6"/>
      <c r="J328" s="6"/>
      <c r="K328" s="6"/>
      <c r="L328" s="6"/>
      <c r="M328" s="6"/>
      <c r="N328" s="6"/>
      <c r="O328" s="6"/>
      <c r="P328" s="6"/>
      <c r="Q328" s="6"/>
      <c r="R328" s="6"/>
      <c r="S328" s="6"/>
    </row>
    <row r="329" spans="1:19" x14ac:dyDescent="0.25">
      <c r="A329" s="7"/>
      <c r="B329" s="6"/>
      <c r="C329" s="6"/>
      <c r="D329" s="6"/>
      <c r="E329" s="6"/>
      <c r="F329" s="6"/>
      <c r="G329" s="6"/>
      <c r="H329" s="6"/>
      <c r="I329" s="6"/>
      <c r="J329" s="6"/>
      <c r="K329" s="6"/>
      <c r="L329" s="6"/>
      <c r="M329" s="6"/>
      <c r="N329" s="6"/>
      <c r="O329" s="6"/>
      <c r="P329" s="6"/>
      <c r="Q329" s="6"/>
      <c r="R329" s="6"/>
      <c r="S329" s="6"/>
    </row>
    <row r="330" spans="1:19" x14ac:dyDescent="0.25">
      <c r="A330" s="7"/>
      <c r="B330" s="6"/>
      <c r="C330" s="6"/>
      <c r="D330" s="6"/>
      <c r="E330" s="6"/>
      <c r="F330" s="6"/>
      <c r="G330" s="6"/>
      <c r="H330" s="6"/>
      <c r="I330" s="6"/>
      <c r="J330" s="6"/>
      <c r="K330" s="6"/>
      <c r="L330" s="6"/>
      <c r="M330" s="6"/>
      <c r="N330" s="6"/>
      <c r="O330" s="6"/>
      <c r="P330" s="6"/>
      <c r="Q330" s="6"/>
      <c r="R330" s="6"/>
      <c r="S330" s="6"/>
    </row>
    <row r="331" spans="1:19" x14ac:dyDescent="0.25">
      <c r="A331" s="7"/>
      <c r="B331" s="6"/>
      <c r="C331" s="6"/>
      <c r="D331" s="6"/>
      <c r="E331" s="6"/>
      <c r="F331" s="6"/>
      <c r="G331" s="6"/>
      <c r="H331" s="6"/>
      <c r="I331" s="6"/>
      <c r="J331" s="6"/>
      <c r="K331" s="6"/>
      <c r="L331" s="6"/>
      <c r="M331" s="6"/>
      <c r="N331" s="6"/>
      <c r="O331" s="6"/>
      <c r="P331" s="6"/>
      <c r="Q331" s="6"/>
      <c r="R331" s="6"/>
      <c r="S331" s="6"/>
    </row>
    <row r="332" spans="1:19" x14ac:dyDescent="0.25">
      <c r="A332" s="7"/>
      <c r="B332" s="6"/>
      <c r="C332" s="6"/>
      <c r="D332" s="6"/>
      <c r="E332" s="6"/>
      <c r="F332" s="6"/>
      <c r="G332" s="6"/>
      <c r="H332" s="6"/>
      <c r="I332" s="6"/>
      <c r="J332" s="6"/>
      <c r="K332" s="6"/>
      <c r="L332" s="6"/>
      <c r="M332" s="6"/>
      <c r="N332" s="6"/>
      <c r="O332" s="6"/>
      <c r="P332" s="6"/>
      <c r="Q332" s="6"/>
      <c r="R332" s="6"/>
      <c r="S332" s="6"/>
    </row>
    <row r="333" spans="1:19" x14ac:dyDescent="0.25">
      <c r="A333" s="7"/>
      <c r="B333" s="6"/>
      <c r="C333" s="6"/>
      <c r="D333" s="6"/>
      <c r="E333" s="6"/>
      <c r="F333" s="6"/>
      <c r="G333" s="6"/>
      <c r="H333" s="6"/>
      <c r="I333" s="6"/>
      <c r="J333" s="6"/>
      <c r="K333" s="6"/>
      <c r="L333" s="6"/>
      <c r="M333" s="6"/>
      <c r="N333" s="6"/>
      <c r="O333" s="6"/>
      <c r="P333" s="6"/>
      <c r="Q333" s="6"/>
      <c r="R333" s="6"/>
      <c r="S333" s="6"/>
    </row>
    <row r="334" spans="1:19" x14ac:dyDescent="0.25">
      <c r="A334" s="7"/>
      <c r="B334" s="6"/>
      <c r="C334" s="6"/>
      <c r="D334" s="6"/>
      <c r="E334" s="6"/>
      <c r="F334" s="6"/>
      <c r="G334" s="6"/>
      <c r="H334" s="6"/>
      <c r="I334" s="6"/>
      <c r="J334" s="6"/>
      <c r="K334" s="6"/>
      <c r="L334" s="6"/>
      <c r="M334" s="6"/>
      <c r="N334" s="6"/>
      <c r="O334" s="6"/>
      <c r="P334" s="6"/>
      <c r="Q334" s="6"/>
      <c r="R334" s="6"/>
      <c r="S334" s="6"/>
    </row>
    <row r="335" spans="1:19" x14ac:dyDescent="0.25">
      <c r="A335" s="7"/>
      <c r="B335" s="6"/>
      <c r="C335" s="6"/>
      <c r="D335" s="6"/>
      <c r="E335" s="6"/>
      <c r="F335" s="6"/>
      <c r="G335" s="6"/>
      <c r="H335" s="6"/>
      <c r="I335" s="6"/>
      <c r="J335" s="6"/>
      <c r="K335" s="6"/>
      <c r="L335" s="6"/>
      <c r="M335" s="6"/>
      <c r="N335" s="6"/>
      <c r="O335" s="6"/>
      <c r="P335" s="6"/>
      <c r="Q335" s="6"/>
      <c r="R335" s="6"/>
      <c r="S335" s="6"/>
    </row>
    <row r="336" spans="1:19" x14ac:dyDescent="0.25">
      <c r="A336" s="7"/>
      <c r="B336" s="6"/>
      <c r="C336" s="6"/>
      <c r="D336" s="6"/>
      <c r="E336" s="6"/>
      <c r="F336" s="6"/>
      <c r="G336" s="6"/>
      <c r="H336" s="6"/>
      <c r="I336" s="6"/>
      <c r="J336" s="6"/>
      <c r="K336" s="6"/>
      <c r="L336" s="6"/>
      <c r="M336" s="6"/>
      <c r="N336" s="6"/>
      <c r="O336" s="6"/>
      <c r="P336" s="6"/>
      <c r="Q336" s="6"/>
      <c r="R336" s="6"/>
      <c r="S336" s="6"/>
    </row>
    <row r="337" spans="1:19" x14ac:dyDescent="0.25">
      <c r="A337" s="7"/>
      <c r="B337" s="6"/>
      <c r="C337" s="6"/>
      <c r="D337" s="6"/>
      <c r="E337" s="6"/>
      <c r="F337" s="6"/>
      <c r="G337" s="6"/>
      <c r="H337" s="6"/>
      <c r="I337" s="6"/>
      <c r="J337" s="6"/>
      <c r="K337" s="6"/>
      <c r="L337" s="6"/>
      <c r="M337" s="6"/>
      <c r="N337" s="6"/>
      <c r="O337" s="6"/>
      <c r="P337" s="6"/>
      <c r="Q337" s="6"/>
      <c r="R337" s="6"/>
      <c r="S337" s="6"/>
    </row>
    <row r="338" spans="1:19" x14ac:dyDescent="0.25">
      <c r="A338" s="7"/>
      <c r="B338" s="6"/>
      <c r="C338" s="6"/>
      <c r="D338" s="6"/>
      <c r="E338" s="6"/>
      <c r="F338" s="6"/>
      <c r="G338" s="6"/>
      <c r="H338" s="6"/>
      <c r="I338" s="6"/>
      <c r="J338" s="6"/>
      <c r="K338" s="6"/>
      <c r="L338" s="6"/>
      <c r="M338" s="6"/>
      <c r="N338" s="6"/>
      <c r="O338" s="6"/>
      <c r="P338" s="6"/>
      <c r="Q338" s="6"/>
      <c r="R338" s="6"/>
      <c r="S338" s="6"/>
    </row>
    <row r="339" spans="1:19" x14ac:dyDescent="0.25">
      <c r="A339" s="7"/>
      <c r="B339" s="6"/>
      <c r="C339" s="6"/>
      <c r="D339" s="6"/>
      <c r="E339" s="6"/>
      <c r="F339" s="6"/>
      <c r="G339" s="6"/>
      <c r="H339" s="6"/>
      <c r="I339" s="6"/>
      <c r="J339" s="6"/>
      <c r="K339" s="6"/>
      <c r="L339" s="6"/>
      <c r="M339" s="6"/>
      <c r="N339" s="6"/>
      <c r="O339" s="6"/>
      <c r="P339" s="6"/>
      <c r="Q339" s="6"/>
      <c r="R339" s="6"/>
      <c r="S339" s="6"/>
    </row>
    <row r="340" spans="1:19" x14ac:dyDescent="0.25">
      <c r="A340" s="7"/>
      <c r="B340" s="6"/>
      <c r="C340" s="6"/>
      <c r="D340" s="6"/>
      <c r="E340" s="6"/>
      <c r="F340" s="6"/>
      <c r="G340" s="6"/>
      <c r="H340" s="6"/>
      <c r="I340" s="6"/>
      <c r="J340" s="6"/>
      <c r="K340" s="6"/>
      <c r="L340" s="6"/>
      <c r="M340" s="6"/>
      <c r="N340" s="6"/>
      <c r="O340" s="6"/>
      <c r="P340" s="6"/>
      <c r="Q340" s="6"/>
      <c r="R340" s="6"/>
      <c r="S340" s="6"/>
    </row>
    <row r="341" spans="1:19" x14ac:dyDescent="0.25">
      <c r="A341" s="7"/>
      <c r="B341" s="6"/>
      <c r="C341" s="6"/>
      <c r="D341" s="6"/>
      <c r="E341" s="6"/>
      <c r="F341" s="6"/>
      <c r="G341" s="6"/>
      <c r="H341" s="6"/>
      <c r="I341" s="6"/>
      <c r="J341" s="6"/>
      <c r="K341" s="6"/>
      <c r="L341" s="6"/>
      <c r="M341" s="6"/>
      <c r="N341" s="6"/>
      <c r="O341" s="6"/>
      <c r="P341" s="6"/>
      <c r="Q341" s="6"/>
      <c r="R341" s="6"/>
      <c r="S341" s="6"/>
    </row>
    <row r="342" spans="1:19" x14ac:dyDescent="0.25">
      <c r="A342" s="7"/>
      <c r="B342" s="6"/>
      <c r="C342" s="6"/>
      <c r="D342" s="6"/>
      <c r="E342" s="6"/>
      <c r="F342" s="6"/>
      <c r="G342" s="6"/>
      <c r="H342" s="6"/>
      <c r="I342" s="6"/>
      <c r="J342" s="6"/>
      <c r="K342" s="6"/>
      <c r="L342" s="6"/>
      <c r="M342" s="6"/>
      <c r="N342" s="6"/>
      <c r="O342" s="6"/>
      <c r="P342" s="6"/>
      <c r="Q342" s="6"/>
      <c r="R342" s="6"/>
      <c r="S342" s="6"/>
    </row>
    <row r="343" spans="1:19" x14ac:dyDescent="0.25">
      <c r="A343" s="7"/>
      <c r="B343" s="6"/>
      <c r="C343" s="6"/>
      <c r="D343" s="6"/>
      <c r="E343" s="6"/>
      <c r="F343" s="6"/>
      <c r="G343" s="6"/>
      <c r="H343" s="6"/>
      <c r="I343" s="6"/>
      <c r="J343" s="6"/>
      <c r="K343" s="6"/>
      <c r="L343" s="6"/>
      <c r="M343" s="6"/>
      <c r="N343" s="6"/>
      <c r="O343" s="6"/>
      <c r="P343" s="6"/>
      <c r="Q343" s="6"/>
      <c r="R343" s="6"/>
      <c r="S343" s="6"/>
    </row>
    <row r="344" spans="1:19" x14ac:dyDescent="0.25">
      <c r="A344" s="7"/>
      <c r="B344" s="6"/>
      <c r="C344" s="6"/>
      <c r="D344" s="6"/>
      <c r="E344" s="6"/>
      <c r="F344" s="6"/>
      <c r="G344" s="6"/>
      <c r="H344" s="6"/>
      <c r="I344" s="6"/>
      <c r="J344" s="6"/>
      <c r="K344" s="6"/>
      <c r="L344" s="6"/>
      <c r="M344" s="6"/>
      <c r="N344" s="6"/>
      <c r="O344" s="6"/>
      <c r="P344" s="6"/>
      <c r="Q344" s="6"/>
      <c r="R344" s="6"/>
      <c r="S344" s="6"/>
    </row>
    <row r="345" spans="1:19" x14ac:dyDescent="0.25">
      <c r="A345" s="7"/>
      <c r="B345" s="6"/>
      <c r="C345" s="6"/>
      <c r="D345" s="6"/>
      <c r="E345" s="6"/>
      <c r="F345" s="6"/>
      <c r="G345" s="6"/>
      <c r="H345" s="6"/>
      <c r="I345" s="6"/>
      <c r="J345" s="6"/>
      <c r="K345" s="6"/>
      <c r="L345" s="6"/>
      <c r="M345" s="6"/>
      <c r="N345" s="6"/>
      <c r="O345" s="6"/>
      <c r="P345" s="6"/>
      <c r="Q345" s="6"/>
      <c r="R345" s="6"/>
      <c r="S345" s="6"/>
    </row>
    <row r="346" spans="1:19" x14ac:dyDescent="0.25">
      <c r="A346" s="7"/>
      <c r="B346" s="6"/>
      <c r="C346" s="6"/>
      <c r="D346" s="6"/>
      <c r="E346" s="6"/>
      <c r="F346" s="6"/>
      <c r="G346" s="6"/>
      <c r="H346" s="6"/>
      <c r="I346" s="6"/>
      <c r="J346" s="6"/>
      <c r="K346" s="6"/>
      <c r="L346" s="6"/>
      <c r="M346" s="6"/>
      <c r="N346" s="6"/>
      <c r="O346" s="6"/>
      <c r="P346" s="6"/>
      <c r="Q346" s="6"/>
      <c r="R346" s="6"/>
      <c r="S346" s="6"/>
    </row>
  </sheetData>
  <mergeCells count="34">
    <mergeCell ref="A16:L16"/>
    <mergeCell ref="A17:L17"/>
    <mergeCell ref="A19:L19"/>
    <mergeCell ref="A11:L11"/>
    <mergeCell ref="A12:L12"/>
    <mergeCell ref="A13:L13"/>
    <mergeCell ref="A14:L14"/>
    <mergeCell ref="A15:L15"/>
    <mergeCell ref="A8:L8"/>
    <mergeCell ref="A1:L1"/>
    <mergeCell ref="A3:L3"/>
    <mergeCell ref="A4:L4"/>
    <mergeCell ref="A5:L5"/>
    <mergeCell ref="A6:L6"/>
    <mergeCell ref="A20:L20"/>
    <mergeCell ref="A23:L23"/>
    <mergeCell ref="A50:L50"/>
    <mergeCell ref="A53:L53"/>
    <mergeCell ref="A47:L47"/>
    <mergeCell ref="A41:L41"/>
    <mergeCell ref="A25:L25"/>
    <mergeCell ref="A56:L56"/>
    <mergeCell ref="A26:L26"/>
    <mergeCell ref="A44:L44"/>
    <mergeCell ref="A27:L27"/>
    <mergeCell ref="A31:L31"/>
    <mergeCell ref="A32:L32"/>
    <mergeCell ref="A33:L33"/>
    <mergeCell ref="A34:L34"/>
    <mergeCell ref="A35:L35"/>
    <mergeCell ref="A28:L28"/>
    <mergeCell ref="A29:L29"/>
    <mergeCell ref="A38:L38"/>
    <mergeCell ref="A43:L43"/>
  </mergeCells>
  <hyperlinks>
    <hyperlink ref="A25" location="'Luottoriski MV03'!A1" display="'Luottoriski MV03'!A1" xr:uid="{CCDD6465-B16A-4404-9DE2-98602B49BF4F}"/>
    <hyperlink ref="A31" location="'Payment-transaction-based'!A1" display="Maksutapahtumasidonnainen menetelmä" xr:uid="{062AF287-DE44-4482-AEC3-61CBE2F06D93}"/>
    <hyperlink ref="A34" location="'Sum method'!A1" display="Summamenetelmä" xr:uid="{4F8DD055-8693-4D4A-9986-5B5AEC5657A7}"/>
    <hyperlink ref="A43" location="'Oma Pääoma MV02'!A1" display="Oma pääoma" xr:uid="{ABD2397C-36AF-46E3-BF36-D3739F55EAAA}"/>
    <hyperlink ref="A22" location="'Income statement'!A1" display="Tuloslaskelma," xr:uid="{11CE95C7-C6F3-44FC-9292-693323F8909C}"/>
    <hyperlink ref="B22" location="'Balance sheet'!A1" display="Tase ja" xr:uid="{9CD8CEF8-9B01-4ACB-8204-3B0E998A7C37}"/>
    <hyperlink ref="C22" location="'Basic information'!A1" display="Perustiedot" xr:uid="{3FAA3433-2541-45A3-BACA-3A06F2EB7620}"/>
    <hyperlink ref="A43:L43" location="'Own funds and capital adequacy'!A1" display="Omat varat ja vakavaraisuus" xr:uid="{8404EB78-416B-4634-82D8-CFF85A480DBB}"/>
    <hyperlink ref="A34:L34" location="'Sum method'!A1" display="Summamenetelmä" xr:uid="{789A3209-B500-4C79-9926-3456D002D5B2}"/>
    <hyperlink ref="A31:L31" location="'Payment-transaction-based'!A1" display="Maksutapahtumasidonnainen menetelmä" xr:uid="{E8234FF7-4CB5-4BE8-AC56-FE6F99416548}"/>
    <hyperlink ref="A37" location="'E-money institution’s 2% req.'!A1" display="Sähkörahayhteisön 2% vaade" xr:uid="{D6082E70-5BF4-4A7E-96F3-65B99A502E5E}"/>
    <hyperlink ref="A25:L25" location="'Credit risk'!A1" display="Luottoriski" xr:uid="{A9795C19-F7B9-4CC2-987C-B1BD391C32DA}"/>
    <hyperlink ref="A28" location="'Charge-based method'!A1" display="Kulusidonnainen menetelmä" xr:uid="{38265366-1254-4548-A8C0-C264E384D0BD}"/>
    <hyperlink ref="A28:L28" location="'Charge-based method'!A1" display="Kulusidonnainen menetelmä" xr:uid="{11E7A42F-90A9-496D-8F3A-658CFACE64FC}"/>
    <hyperlink ref="A49" location="'Summary (transaction-based)'!A1" display="'Yhteenveto (Maksutapahtumasid.)'" xr:uid="{003EDCD3-834D-4E1C-9742-15AFFDB3F933}"/>
    <hyperlink ref="A52" location="'Summary (sum method)'!A1" display="'Yhteenveto (Summamenetelmä)'" xr:uid="{5BF5A260-98C9-4EC5-97C3-599672245590}"/>
    <hyperlink ref="A46" location="'Summary (charge-based)'!A1" display="'Yhteenveto (Kulusidonnainen)'" xr:uid="{304FCED3-5B6C-41DC-B096-E11BBEE02215}"/>
    <hyperlink ref="A55" location="'Summary (2% requirement)'!A1" display="Yhteenveto (2% vaade)" xr:uid="{64EBEA13-AF0A-4C77-A470-EDAC28E33624}"/>
    <hyperlink ref="A10" r:id="rId1" xr:uid="{37EEAE04-4C09-4CED-BDCD-729FF5513C0B}"/>
    <hyperlink ref="A40" location="'Capital plan'!A1" display="Pääomasuunnitelma" xr:uid="{41636452-82C8-4AF6-B38C-72AE011EF203}"/>
    <hyperlink ref="A5" r:id="rId2" xr:uid="{38AD2037-86AE-4794-B7FA-1C281DD22C9E}"/>
    <hyperlink ref="A6" r:id="rId3" display="Valtionvarainministeriön asetuksesta" xr:uid="{9B40D2BC-461A-4A6D-97F0-E5AE2F221213}"/>
    <hyperlink ref="A8" r:id="rId4" display="Määräyksistä ja ohjeista" xr:uid="{F92DBCE3-6A08-44FC-A128-783F8A38F592}"/>
    <hyperlink ref="A7" r:id="rId5" xr:uid="{94FA03C1-3F17-40BD-9D24-D6D21FC87308}"/>
    <hyperlink ref="A6:L6" r:id="rId6" display="Valtionvarainministeriön asetuksesta toimilupahakemukseen liitettävistä selvityksistä" xr:uid="{28F7DEA7-D74F-40C3-93BF-04F3DF0BA58E}"/>
    <hyperlink ref="A9" r:id="rId7" xr:uid="{2E26CF8A-7EC7-4C15-AA30-73A564C0AA63}"/>
    <hyperlink ref="A5:L5" r:id="rId8" display="Maksulaitoslaista" xr:uid="{60AFCB68-B9A2-4C00-B693-B5E6B2CFB221}"/>
    <hyperlink ref="A8:L8" r:id="rId9" display="Finanssivalvonnan määräyksistä ja ohjeista" xr:uid="{A712DAE5-5DFE-4F3C-B383-01EF6C7DEF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78916-827C-4AE4-9F73-47C8B90F5656}">
  <sheetPr>
    <tabColor theme="3"/>
  </sheetPr>
  <dimension ref="B1:N28"/>
  <sheetViews>
    <sheetView showGridLines="0" zoomScaleNormal="100" workbookViewId="0">
      <selection activeCell="G14" sqref="G14"/>
    </sheetView>
  </sheetViews>
  <sheetFormatPr defaultRowHeight="15" x14ac:dyDescent="0.25"/>
  <cols>
    <col min="1" max="1" width="3" customWidth="1"/>
    <col min="2" max="2" width="38.28515625" customWidth="1"/>
    <col min="3" max="14" width="15.42578125" customWidth="1"/>
  </cols>
  <sheetData>
    <row r="1" spans="2:14" x14ac:dyDescent="0.25">
      <c r="H1" s="8"/>
      <c r="I1" s="8"/>
      <c r="J1" s="8"/>
      <c r="K1" s="8"/>
      <c r="L1" s="8"/>
      <c r="M1" s="8"/>
      <c r="N1" s="8"/>
    </row>
    <row r="2" spans="2:14" x14ac:dyDescent="0.25">
      <c r="B2" s="14" t="s">
        <v>43</v>
      </c>
      <c r="C2" s="115"/>
      <c r="D2" s="115"/>
      <c r="E2" s="116"/>
      <c r="F2" s="117"/>
      <c r="H2" s="8"/>
      <c r="I2" s="8"/>
      <c r="J2" s="8"/>
      <c r="K2" s="8"/>
      <c r="L2" s="8"/>
      <c r="M2" s="8"/>
      <c r="N2" s="8"/>
    </row>
    <row r="3" spans="2:14" x14ac:dyDescent="0.25">
      <c r="B3" s="14"/>
      <c r="C3" s="115"/>
      <c r="D3" s="115"/>
      <c r="E3" s="116"/>
      <c r="F3" s="117"/>
      <c r="H3" s="8"/>
      <c r="I3" s="8"/>
      <c r="J3" s="8"/>
      <c r="K3" s="8"/>
      <c r="L3" s="8"/>
      <c r="M3" s="8"/>
      <c r="N3" s="8"/>
    </row>
    <row r="4" spans="2:14" ht="14.45" customHeight="1" x14ac:dyDescent="0.25">
      <c r="B4" s="121" t="s">
        <v>211</v>
      </c>
      <c r="C4" s="121"/>
      <c r="D4" s="119"/>
      <c r="E4" s="119"/>
      <c r="F4" s="119"/>
      <c r="G4" s="120"/>
      <c r="H4" s="8"/>
      <c r="I4" s="8"/>
      <c r="J4" s="8"/>
      <c r="K4" s="8"/>
      <c r="L4" s="8"/>
      <c r="M4" s="8"/>
      <c r="N4" s="8"/>
    </row>
    <row r="5" spans="2:14" ht="14.45" customHeight="1" x14ac:dyDescent="0.25">
      <c r="B5" s="120"/>
      <c r="C5" s="120"/>
      <c r="D5" s="119"/>
      <c r="E5" s="119"/>
      <c r="F5" s="119"/>
      <c r="G5" s="154"/>
      <c r="H5" s="8"/>
      <c r="I5" s="8"/>
      <c r="J5" s="8"/>
      <c r="K5" s="8"/>
      <c r="L5" s="8"/>
      <c r="M5" s="8"/>
      <c r="N5" s="8"/>
    </row>
    <row r="6" spans="2:14" x14ac:dyDescent="0.25">
      <c r="B6" s="360" t="s">
        <v>50</v>
      </c>
      <c r="C6" s="220" t="s">
        <v>51</v>
      </c>
      <c r="D6" s="241"/>
      <c r="E6" s="21"/>
      <c r="F6" s="241"/>
      <c r="G6" s="156"/>
      <c r="H6" s="227"/>
      <c r="I6" s="227"/>
      <c r="J6" s="227"/>
      <c r="K6" s="227"/>
      <c r="L6" s="227"/>
      <c r="M6" s="227"/>
      <c r="N6" s="227"/>
    </row>
    <row r="7" spans="2:14" x14ac:dyDescent="0.25">
      <c r="B7" s="241"/>
      <c r="C7" s="241"/>
      <c r="D7" s="241"/>
      <c r="E7" s="241"/>
      <c r="F7" s="241"/>
      <c r="G7" s="227"/>
      <c r="H7" s="227"/>
      <c r="I7" s="227"/>
      <c r="J7" s="227"/>
      <c r="K7" s="227"/>
      <c r="L7" s="227"/>
      <c r="M7" s="227"/>
      <c r="N7" s="227"/>
    </row>
    <row r="8" spans="2:14" x14ac:dyDescent="0.25">
      <c r="B8" s="227"/>
      <c r="C8" s="227"/>
      <c r="D8" s="227"/>
      <c r="E8" s="227"/>
      <c r="F8" s="227"/>
      <c r="G8" s="227"/>
      <c r="H8" s="227"/>
      <c r="I8" s="227"/>
      <c r="J8" s="227"/>
      <c r="K8" s="227"/>
      <c r="L8" s="227"/>
      <c r="M8" s="227"/>
      <c r="N8" s="227"/>
    </row>
    <row r="9" spans="2:14" s="124" customFormat="1" ht="19.5" customHeight="1" thickBot="1" x14ac:dyDescent="0.3">
      <c r="B9" s="242"/>
      <c r="C9" s="291" t="s">
        <v>52</v>
      </c>
      <c r="D9" s="292"/>
      <c r="E9" s="292"/>
      <c r="F9" s="292"/>
      <c r="G9" s="291" t="s">
        <v>286</v>
      </c>
      <c r="H9" s="292"/>
      <c r="I9" s="292"/>
      <c r="J9" s="292"/>
      <c r="K9" s="291" t="s">
        <v>273</v>
      </c>
      <c r="L9" s="242"/>
      <c r="M9" s="242"/>
      <c r="N9" s="242"/>
    </row>
    <row r="10" spans="2:14" ht="15.75" thickBot="1" x14ac:dyDescent="0.3">
      <c r="B10" s="435" t="s">
        <v>212</v>
      </c>
      <c r="C10" s="302">
        <v>2025</v>
      </c>
      <c r="D10" s="302" t="s">
        <v>53</v>
      </c>
      <c r="E10" s="302" t="s">
        <v>54</v>
      </c>
      <c r="F10" s="303" t="s">
        <v>55</v>
      </c>
      <c r="G10" s="302">
        <v>2025</v>
      </c>
      <c r="H10" s="302" t="s">
        <v>53</v>
      </c>
      <c r="I10" s="302" t="s">
        <v>54</v>
      </c>
      <c r="J10" s="302" t="s">
        <v>55</v>
      </c>
      <c r="K10" s="301">
        <v>2025</v>
      </c>
      <c r="L10" s="302" t="s">
        <v>53</v>
      </c>
      <c r="M10" s="302" t="s">
        <v>54</v>
      </c>
      <c r="N10" s="303" t="s">
        <v>55</v>
      </c>
    </row>
    <row r="11" spans="2:14" x14ac:dyDescent="0.25">
      <c r="B11" s="436" t="s">
        <v>213</v>
      </c>
      <c r="C11" s="418"/>
      <c r="D11" s="419"/>
      <c r="E11" s="419"/>
      <c r="F11" s="420"/>
      <c r="G11" s="421"/>
      <c r="H11" s="419"/>
      <c r="I11" s="419"/>
      <c r="J11" s="420"/>
      <c r="K11" s="421"/>
      <c r="L11" s="419"/>
      <c r="M11" s="419"/>
      <c r="N11" s="420"/>
    </row>
    <row r="12" spans="2:14" ht="25.5" thickBot="1" x14ac:dyDescent="0.3">
      <c r="B12" s="434" t="s">
        <v>214</v>
      </c>
      <c r="C12" s="361"/>
      <c r="D12" s="362"/>
      <c r="E12" s="362"/>
      <c r="F12" s="363"/>
      <c r="G12" s="364"/>
      <c r="H12" s="362"/>
      <c r="I12" s="362"/>
      <c r="J12" s="363"/>
      <c r="K12" s="364"/>
      <c r="L12" s="362"/>
      <c r="M12" s="362"/>
      <c r="N12" s="363"/>
    </row>
    <row r="13" spans="2:14" x14ac:dyDescent="0.25">
      <c r="B13" s="417"/>
      <c r="C13" s="417"/>
      <c r="D13" s="417"/>
      <c r="E13" s="417"/>
      <c r="F13" s="417"/>
      <c r="G13" s="417"/>
      <c r="H13" s="417"/>
      <c r="I13" s="417"/>
      <c r="J13" s="417"/>
      <c r="K13" s="417"/>
      <c r="L13" s="417"/>
      <c r="M13" s="417"/>
      <c r="N13" s="417"/>
    </row>
    <row r="14" spans="2:14" x14ac:dyDescent="0.25">
      <c r="B14" s="274" t="s">
        <v>188</v>
      </c>
      <c r="C14" s="227"/>
      <c r="D14" s="227"/>
      <c r="E14" s="227"/>
      <c r="F14" s="227"/>
      <c r="G14" s="274" t="s">
        <v>189</v>
      </c>
      <c r="H14" s="227"/>
      <c r="I14" s="417"/>
      <c r="J14" s="417"/>
      <c r="K14" s="417"/>
      <c r="L14" s="417"/>
      <c r="M14" s="417"/>
      <c r="N14" s="417"/>
    </row>
    <row r="15" spans="2:14" x14ac:dyDescent="0.25">
      <c r="B15" s="241"/>
      <c r="C15" s="241"/>
      <c r="D15" s="241"/>
      <c r="E15" s="241"/>
      <c r="F15" s="241"/>
      <c r="G15" s="241"/>
      <c r="H15" s="241"/>
      <c r="I15" s="227"/>
      <c r="J15" s="227"/>
      <c r="K15" s="227"/>
      <c r="L15" s="227"/>
      <c r="M15" s="227"/>
      <c r="N15" s="227"/>
    </row>
    <row r="16" spans="2:14" x14ac:dyDescent="0.25">
      <c r="I16" s="227"/>
      <c r="J16" s="227"/>
      <c r="K16" s="227"/>
      <c r="L16" s="227"/>
      <c r="M16" s="227"/>
      <c r="N16" s="227"/>
    </row>
    <row r="17" spans="2:14" x14ac:dyDescent="0.25">
      <c r="B17" s="8"/>
      <c r="C17" s="8"/>
      <c r="D17" s="8"/>
      <c r="E17" s="8"/>
      <c r="F17" s="8"/>
      <c r="G17" s="8"/>
      <c r="H17" s="8"/>
      <c r="I17" s="8"/>
      <c r="J17" s="8"/>
      <c r="K17" s="8"/>
      <c r="L17" s="8"/>
      <c r="M17" s="8"/>
      <c r="N17" s="8"/>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C27" s="6"/>
      <c r="D27" s="6"/>
      <c r="E27" s="6"/>
      <c r="F27" s="6"/>
    </row>
    <row r="28" spans="2:14" x14ac:dyDescent="0.25">
      <c r="C28" s="135"/>
      <c r="D28" s="113"/>
      <c r="E28" s="113"/>
      <c r="F28" s="113"/>
      <c r="G28" s="113"/>
      <c r="H28" s="6"/>
      <c r="I28" s="6"/>
      <c r="J28" s="6"/>
      <c r="K28"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C627-5A95-4009-8191-24756EF721E6}">
  <sheetPr>
    <tabColor theme="3"/>
    <pageSetUpPr fitToPage="1"/>
  </sheetPr>
  <dimension ref="A1:Q109"/>
  <sheetViews>
    <sheetView showGridLines="0" zoomScale="80" zoomScaleNormal="80" zoomScaleSheetLayoutView="70" workbookViewId="0">
      <pane ySplit="10" topLeftCell="A16" activePane="bottomLeft" state="frozen"/>
      <selection activeCell="P49" sqref="P49"/>
      <selection pane="bottomLeft" activeCell="M9" sqref="M9:P9"/>
    </sheetView>
  </sheetViews>
  <sheetFormatPr defaultColWidth="9.140625" defaultRowHeight="12" x14ac:dyDescent="0.2"/>
  <cols>
    <col min="1" max="1" width="3.28515625" style="21" customWidth="1"/>
    <col min="2" max="2" width="88.85546875" style="40" customWidth="1"/>
    <col min="3" max="3" width="15.140625" style="21" customWidth="1"/>
    <col min="4" max="4" width="15.42578125" style="155" bestFit="1" customWidth="1"/>
    <col min="5" max="6" width="13.7109375" style="156" customWidth="1"/>
    <col min="7" max="7" width="3.85546875" style="156" customWidth="1"/>
    <col min="8" max="11" width="13.7109375" style="156" customWidth="1"/>
    <col min="12" max="12" width="4" style="156" customWidth="1"/>
    <col min="13" max="16" width="13.7109375" style="156" customWidth="1"/>
    <col min="17" max="17" width="42" style="156" customWidth="1"/>
    <col min="18" max="16384" width="9.140625" style="156"/>
  </cols>
  <sheetData>
    <row r="1" spans="1:17" ht="18" customHeight="1" x14ac:dyDescent="0.2">
      <c r="D1" s="157"/>
    </row>
    <row r="2" spans="1:17" ht="15.95" customHeight="1" x14ac:dyDescent="0.2">
      <c r="B2" s="14" t="s">
        <v>43</v>
      </c>
      <c r="C2" s="157"/>
      <c r="D2" s="157"/>
    </row>
    <row r="3" spans="1:17" ht="34.5" x14ac:dyDescent="0.2">
      <c r="B3" s="158" t="s">
        <v>33</v>
      </c>
      <c r="C3" s="157"/>
      <c r="D3" s="40"/>
    </row>
    <row r="4" spans="1:17" ht="15.95" customHeight="1" x14ac:dyDescent="0.2">
      <c r="B4" s="156"/>
      <c r="D4" s="40"/>
    </row>
    <row r="5" spans="1:17" ht="11.45" customHeight="1" x14ac:dyDescent="0.2">
      <c r="B5" s="159"/>
      <c r="C5" s="160"/>
      <c r="D5" s="156"/>
    </row>
    <row r="6" spans="1:17" ht="11.45" customHeight="1" x14ac:dyDescent="0.2">
      <c r="B6" s="161" t="s">
        <v>50</v>
      </c>
      <c r="C6" s="21" t="s">
        <v>51</v>
      </c>
      <c r="D6" s="156"/>
      <c r="G6" s="162"/>
    </row>
    <row r="8" spans="1:17" ht="16.5" thickBot="1" x14ac:dyDescent="0.25">
      <c r="C8" s="40"/>
      <c r="D8" s="40"/>
      <c r="E8" s="40"/>
      <c r="F8" s="40"/>
      <c r="G8" s="40"/>
      <c r="H8" s="21"/>
      <c r="I8" s="21"/>
      <c r="J8" s="21"/>
      <c r="K8" s="21"/>
      <c r="L8" s="163"/>
      <c r="M8" s="40"/>
      <c r="N8" s="40"/>
      <c r="O8" s="40"/>
      <c r="P8" s="40"/>
      <c r="Q8" s="40"/>
    </row>
    <row r="9" spans="1:17" ht="16.5" thickBot="1" x14ac:dyDescent="0.25">
      <c r="C9" s="456" t="s">
        <v>52</v>
      </c>
      <c r="D9" s="457"/>
      <c r="E9" s="457"/>
      <c r="F9" s="458"/>
      <c r="G9" s="40"/>
      <c r="H9" s="456" t="s">
        <v>286</v>
      </c>
      <c r="I9" s="457"/>
      <c r="J9" s="457"/>
      <c r="K9" s="458"/>
      <c r="L9" s="40"/>
      <c r="M9" s="456" t="s">
        <v>273</v>
      </c>
      <c r="N9" s="457"/>
      <c r="O9" s="457"/>
      <c r="P9" s="458"/>
      <c r="Q9" s="40"/>
    </row>
    <row r="10" spans="1:17" x14ac:dyDescent="0.2">
      <c r="B10" s="164" t="s">
        <v>215</v>
      </c>
      <c r="C10" s="41">
        <v>2025</v>
      </c>
      <c r="D10" s="41" t="s">
        <v>53</v>
      </c>
      <c r="E10" s="41" t="s">
        <v>54</v>
      </c>
      <c r="F10" s="41" t="s">
        <v>55</v>
      </c>
      <c r="G10" s="42"/>
      <c r="H10" s="41">
        <v>2025</v>
      </c>
      <c r="I10" s="41" t="s">
        <v>53</v>
      </c>
      <c r="J10" s="41" t="s">
        <v>54</v>
      </c>
      <c r="K10" s="41" t="s">
        <v>55</v>
      </c>
      <c r="L10" s="43"/>
      <c r="M10" s="41">
        <v>2025</v>
      </c>
      <c r="N10" s="41" t="s">
        <v>53</v>
      </c>
      <c r="O10" s="41" t="s">
        <v>54</v>
      </c>
      <c r="P10" s="41" t="s">
        <v>55</v>
      </c>
      <c r="Q10" s="42"/>
    </row>
    <row r="11" spans="1:17" x14ac:dyDescent="0.2">
      <c r="B11" s="165" t="s">
        <v>216</v>
      </c>
      <c r="C11" s="166"/>
      <c r="D11" s="166"/>
      <c r="E11" s="166"/>
      <c r="F11" s="166"/>
      <c r="G11" s="42"/>
      <c r="H11" s="166"/>
      <c r="I11" s="166"/>
      <c r="J11" s="166"/>
      <c r="K11" s="166"/>
      <c r="L11" s="43"/>
      <c r="M11" s="166"/>
      <c r="N11" s="166"/>
      <c r="O11" s="166"/>
      <c r="P11" s="166"/>
      <c r="Q11" s="42"/>
    </row>
    <row r="12" spans="1:17" x14ac:dyDescent="0.2">
      <c r="B12" s="164"/>
      <c r="C12" s="166"/>
      <c r="D12" s="166"/>
      <c r="E12" s="166"/>
      <c r="F12" s="166"/>
      <c r="G12" s="42"/>
      <c r="H12" s="166"/>
      <c r="I12" s="166"/>
      <c r="J12" s="166"/>
      <c r="K12" s="166"/>
      <c r="L12" s="43"/>
      <c r="M12" s="166"/>
      <c r="N12" s="166"/>
      <c r="O12" s="166"/>
      <c r="P12" s="166"/>
      <c r="Q12" s="42"/>
    </row>
    <row r="13" spans="1:17" s="168" customFormat="1" x14ac:dyDescent="0.2">
      <c r="A13" s="40"/>
      <c r="B13" s="167" t="s">
        <v>217</v>
      </c>
      <c r="C13" s="384">
        <f>C15+C32</f>
        <v>0</v>
      </c>
      <c r="D13" s="384">
        <f>D15+D32</f>
        <v>0</v>
      </c>
      <c r="E13" s="384">
        <f>E15+E32</f>
        <v>0</v>
      </c>
      <c r="F13" s="385">
        <f>F15+F32</f>
        <v>0</v>
      </c>
      <c r="G13" s="386"/>
      <c r="H13" s="387">
        <f>H15+H32</f>
        <v>0</v>
      </c>
      <c r="I13" s="384">
        <f>I15+I32</f>
        <v>0</v>
      </c>
      <c r="J13" s="384">
        <f>J15+J32</f>
        <v>0</v>
      </c>
      <c r="K13" s="385">
        <f>K15+K32</f>
        <v>0</v>
      </c>
      <c r="L13" s="386"/>
      <c r="M13" s="387">
        <f>M15+M32</f>
        <v>0</v>
      </c>
      <c r="N13" s="384">
        <f>N15+N32</f>
        <v>0</v>
      </c>
      <c r="O13" s="384">
        <f>O15+O32</f>
        <v>0</v>
      </c>
      <c r="P13" s="384">
        <f>P15+P32</f>
        <v>0</v>
      </c>
    </row>
    <row r="14" spans="1:17" s="168" customFormat="1" x14ac:dyDescent="0.2">
      <c r="A14" s="40"/>
      <c r="B14" s="169"/>
      <c r="C14" s="388"/>
      <c r="D14" s="388"/>
      <c r="E14" s="388"/>
      <c r="F14" s="388"/>
      <c r="G14" s="389"/>
      <c r="H14" s="388"/>
      <c r="I14" s="388"/>
      <c r="J14" s="388"/>
      <c r="K14" s="388"/>
      <c r="L14" s="389"/>
      <c r="M14" s="388"/>
      <c r="N14" s="388"/>
      <c r="O14" s="388"/>
      <c r="P14" s="388"/>
    </row>
    <row r="15" spans="1:17" s="168" customFormat="1" x14ac:dyDescent="0.2">
      <c r="A15" s="40"/>
      <c r="B15" s="171" t="s">
        <v>218</v>
      </c>
      <c r="C15" s="384">
        <f>C17+C27</f>
        <v>0</v>
      </c>
      <c r="D15" s="384">
        <f>D17+D27</f>
        <v>0</v>
      </c>
      <c r="E15" s="384">
        <f>E17+E27</f>
        <v>0</v>
      </c>
      <c r="F15" s="385">
        <f>F17+F27</f>
        <v>0</v>
      </c>
      <c r="G15" s="386"/>
      <c r="H15" s="387">
        <f>H17+H27</f>
        <v>0</v>
      </c>
      <c r="I15" s="384">
        <f>I17+I27</f>
        <v>0</v>
      </c>
      <c r="J15" s="384">
        <f>J17+J27</f>
        <v>0</v>
      </c>
      <c r="K15" s="385">
        <f>K17+K27</f>
        <v>0</v>
      </c>
      <c r="L15" s="386"/>
      <c r="M15" s="387">
        <f>M17+M27</f>
        <v>0</v>
      </c>
      <c r="N15" s="384">
        <f>N17+N27</f>
        <v>0</v>
      </c>
      <c r="O15" s="384">
        <f>O17+O27</f>
        <v>0</v>
      </c>
      <c r="P15" s="384">
        <f>P17+P27</f>
        <v>0</v>
      </c>
    </row>
    <row r="16" spans="1:17" s="168" customFormat="1" x14ac:dyDescent="0.2">
      <c r="A16" s="40"/>
      <c r="B16" s="172"/>
      <c r="C16" s="388"/>
      <c r="D16" s="388"/>
      <c r="E16" s="388"/>
      <c r="F16" s="388"/>
      <c r="G16" s="389"/>
      <c r="H16" s="388"/>
      <c r="I16" s="388"/>
      <c r="J16" s="388"/>
      <c r="K16" s="388"/>
      <c r="L16" s="389"/>
      <c r="M16" s="388"/>
      <c r="N16" s="388"/>
      <c r="O16" s="388"/>
      <c r="P16" s="388"/>
    </row>
    <row r="17" spans="1:16" s="168" customFormat="1" x14ac:dyDescent="0.2">
      <c r="A17" s="40"/>
      <c r="B17" s="173" t="s">
        <v>219</v>
      </c>
      <c r="C17" s="384">
        <f>SUM(C18:C24)</f>
        <v>0</v>
      </c>
      <c r="D17" s="384">
        <f>SUM(D18:D24)</f>
        <v>0</v>
      </c>
      <c r="E17" s="384">
        <f>SUM(E18:E24)</f>
        <v>0</v>
      </c>
      <c r="F17" s="384">
        <f>SUM(F18:F24)</f>
        <v>0</v>
      </c>
      <c r="G17" s="386"/>
      <c r="H17" s="384">
        <f>SUM(H18:H24)</f>
        <v>0</v>
      </c>
      <c r="I17" s="384">
        <f>SUM(I18:I24)</f>
        <v>0</v>
      </c>
      <c r="J17" s="384">
        <f>SUM(J18:J24)</f>
        <v>0</v>
      </c>
      <c r="K17" s="384">
        <f>SUM(K18:K24)</f>
        <v>0</v>
      </c>
      <c r="L17" s="386"/>
      <c r="M17" s="384">
        <f>SUM(M18:M24)</f>
        <v>0</v>
      </c>
      <c r="N17" s="384">
        <f>SUM(N18:N24)</f>
        <v>0</v>
      </c>
      <c r="O17" s="384">
        <f>SUM(O18:O24)</f>
        <v>0</v>
      </c>
      <c r="P17" s="384">
        <f>SUM(P18:P24)</f>
        <v>0</v>
      </c>
    </row>
    <row r="18" spans="1:16" s="168" customFormat="1" x14ac:dyDescent="0.2">
      <c r="A18" s="40"/>
      <c r="B18" s="174" t="s">
        <v>220</v>
      </c>
      <c r="C18" s="390"/>
      <c r="D18" s="390"/>
      <c r="E18" s="390"/>
      <c r="F18" s="391"/>
      <c r="G18" s="386"/>
      <c r="H18" s="392"/>
      <c r="I18" s="392"/>
      <c r="J18" s="392"/>
      <c r="K18" s="392"/>
      <c r="L18" s="386"/>
      <c r="M18" s="392"/>
      <c r="N18" s="392"/>
      <c r="O18" s="392"/>
      <c r="P18" s="392"/>
    </row>
    <row r="19" spans="1:16" s="168" customFormat="1" x14ac:dyDescent="0.2">
      <c r="A19" s="40"/>
      <c r="B19" s="175" t="s">
        <v>221</v>
      </c>
      <c r="C19" s="393"/>
      <c r="D19" s="393"/>
      <c r="E19" s="393"/>
      <c r="F19" s="394"/>
      <c r="G19" s="386"/>
      <c r="H19" s="380"/>
      <c r="I19" s="393"/>
      <c r="J19" s="393"/>
      <c r="K19" s="394"/>
      <c r="L19" s="386"/>
      <c r="M19" s="380"/>
      <c r="N19" s="393"/>
      <c r="O19" s="393"/>
      <c r="P19" s="395"/>
    </row>
    <row r="20" spans="1:16" s="168" customFormat="1" x14ac:dyDescent="0.2">
      <c r="A20" s="40"/>
      <c r="B20" s="175" t="s">
        <v>140</v>
      </c>
      <c r="C20" s="393"/>
      <c r="D20" s="393"/>
      <c r="E20" s="393"/>
      <c r="F20" s="394"/>
      <c r="G20" s="386"/>
      <c r="H20" s="380"/>
      <c r="I20" s="393"/>
      <c r="J20" s="393"/>
      <c r="K20" s="394"/>
      <c r="L20" s="386"/>
      <c r="M20" s="380"/>
      <c r="N20" s="393"/>
      <c r="O20" s="393"/>
      <c r="P20" s="395"/>
    </row>
    <row r="21" spans="1:16" s="168" customFormat="1" x14ac:dyDescent="0.2">
      <c r="A21" s="40"/>
      <c r="B21" s="175" t="s">
        <v>222</v>
      </c>
      <c r="C21" s="393"/>
      <c r="D21" s="393"/>
      <c r="E21" s="393"/>
      <c r="F21" s="394"/>
      <c r="G21" s="386"/>
      <c r="H21" s="380"/>
      <c r="I21" s="393"/>
      <c r="J21" s="393"/>
      <c r="K21" s="394"/>
      <c r="L21" s="386"/>
      <c r="M21" s="380"/>
      <c r="N21" s="393"/>
      <c r="O21" s="393"/>
      <c r="P21" s="395"/>
    </row>
    <row r="22" spans="1:16" s="168" customFormat="1" x14ac:dyDescent="0.2">
      <c r="A22" s="40"/>
      <c r="B22" s="176" t="s">
        <v>223</v>
      </c>
      <c r="C22" s="393"/>
      <c r="D22" s="393"/>
      <c r="E22" s="393"/>
      <c r="F22" s="393"/>
      <c r="G22" s="386"/>
      <c r="H22" s="380"/>
      <c r="I22" s="380"/>
      <c r="J22" s="380"/>
      <c r="K22" s="380"/>
      <c r="L22" s="386"/>
      <c r="M22" s="380"/>
      <c r="N22" s="380"/>
      <c r="O22" s="380"/>
      <c r="P22" s="380"/>
    </row>
    <row r="23" spans="1:16" s="168" customFormat="1" x14ac:dyDescent="0.2">
      <c r="A23" s="40"/>
      <c r="B23" s="177" t="s">
        <v>224</v>
      </c>
      <c r="C23" s="396"/>
      <c r="D23" s="396"/>
      <c r="E23" s="396"/>
      <c r="F23" s="396"/>
      <c r="G23" s="386"/>
      <c r="H23" s="381"/>
      <c r="I23" s="381"/>
      <c r="J23" s="381"/>
      <c r="K23" s="381"/>
      <c r="L23" s="386"/>
      <c r="M23" s="381"/>
      <c r="N23" s="381"/>
      <c r="O23" s="381"/>
      <c r="P23" s="381"/>
    </row>
    <row r="24" spans="1:16" s="168" customFormat="1" x14ac:dyDescent="0.2">
      <c r="A24" s="40"/>
      <c r="B24" s="177" t="s">
        <v>225</v>
      </c>
      <c r="C24" s="397">
        <f>SUM(C25:C25)</f>
        <v>0</v>
      </c>
      <c r="D24" s="397">
        <f>SUM(D25:D25)</f>
        <v>0</v>
      </c>
      <c r="E24" s="397">
        <f>SUM(E25:E25)</f>
        <v>0</v>
      </c>
      <c r="F24" s="397">
        <f>SUM(F25:F25)</f>
        <v>0</v>
      </c>
      <c r="G24" s="386"/>
      <c r="H24" s="397">
        <f>SUM(H25:H25)</f>
        <v>0</v>
      </c>
      <c r="I24" s="397">
        <f>SUM(I25:I25)</f>
        <v>0</v>
      </c>
      <c r="J24" s="397">
        <f>SUM(J25:J25)</f>
        <v>0</v>
      </c>
      <c r="K24" s="397">
        <f>SUM(K25:K25)</f>
        <v>0</v>
      </c>
      <c r="L24" s="386"/>
      <c r="M24" s="397">
        <f>SUM(M25:M25)</f>
        <v>0</v>
      </c>
      <c r="N24" s="397">
        <f>SUM(N25:N25)</f>
        <v>0</v>
      </c>
      <c r="O24" s="397">
        <f>SUM(O25:O25)</f>
        <v>0</v>
      </c>
      <c r="P24" s="397">
        <f>SUM(P25:P25)</f>
        <v>0</v>
      </c>
    </row>
    <row r="25" spans="1:16" s="168" customFormat="1" x14ac:dyDescent="0.2">
      <c r="A25" s="40"/>
      <c r="B25" s="178" t="s">
        <v>226</v>
      </c>
      <c r="C25" s="398"/>
      <c r="D25" s="398"/>
      <c r="E25" s="398"/>
      <c r="F25" s="399"/>
      <c r="G25" s="386"/>
      <c r="H25" s="382"/>
      <c r="I25" s="382"/>
      <c r="J25" s="382"/>
      <c r="K25" s="383"/>
      <c r="L25" s="386"/>
      <c r="M25" s="382"/>
      <c r="N25" s="382"/>
      <c r="O25" s="382"/>
      <c r="P25" s="380"/>
    </row>
    <row r="26" spans="1:16" s="168" customFormat="1" x14ac:dyDescent="0.2">
      <c r="A26" s="40"/>
      <c r="B26" s="179"/>
      <c r="C26" s="400"/>
      <c r="D26" s="400"/>
      <c r="E26" s="400"/>
      <c r="F26" s="400"/>
      <c r="G26" s="389"/>
      <c r="H26" s="400"/>
      <c r="I26" s="400"/>
      <c r="J26" s="400"/>
      <c r="K26" s="400"/>
      <c r="L26" s="401"/>
      <c r="M26" s="400"/>
      <c r="N26" s="400"/>
      <c r="O26" s="400"/>
      <c r="P26" s="400"/>
    </row>
    <row r="27" spans="1:16" s="168" customFormat="1" x14ac:dyDescent="0.2">
      <c r="A27" s="40"/>
      <c r="B27" s="180" t="s">
        <v>227</v>
      </c>
      <c r="C27" s="384">
        <f>SUM(C28:C30)</f>
        <v>0</v>
      </c>
      <c r="D27" s="384">
        <f>SUM(D28:D30)</f>
        <v>0</v>
      </c>
      <c r="E27" s="384">
        <f>SUM(E28:E30)</f>
        <v>0</v>
      </c>
      <c r="F27" s="385">
        <f>SUM(F28:F30)</f>
        <v>0</v>
      </c>
      <c r="G27" s="386"/>
      <c r="H27" s="387">
        <f>SUM(H28:H30)</f>
        <v>0</v>
      </c>
      <c r="I27" s="384">
        <f>SUM(I28:I30)</f>
        <v>0</v>
      </c>
      <c r="J27" s="384">
        <f>SUM(J28:J30)</f>
        <v>0</v>
      </c>
      <c r="K27" s="385">
        <f>SUM(K28:K30)</f>
        <v>0</v>
      </c>
      <c r="L27" s="402"/>
      <c r="M27" s="387">
        <f>SUM(M28:M30)</f>
        <v>0</v>
      </c>
      <c r="N27" s="384">
        <f>SUM(N28:N30)</f>
        <v>0</v>
      </c>
      <c r="O27" s="384">
        <f>SUM(O28:O30)</f>
        <v>0</v>
      </c>
      <c r="P27" s="384">
        <f>SUM(P28:P30)</f>
        <v>0</v>
      </c>
    </row>
    <row r="28" spans="1:16" s="168" customFormat="1" x14ac:dyDescent="0.2">
      <c r="A28" s="40"/>
      <c r="B28" s="181" t="s">
        <v>228</v>
      </c>
      <c r="C28" s="403"/>
      <c r="D28" s="403"/>
      <c r="E28" s="403"/>
      <c r="F28" s="404"/>
      <c r="G28" s="386"/>
      <c r="H28" s="405"/>
      <c r="I28" s="403"/>
      <c r="J28" s="403"/>
      <c r="K28" s="404"/>
      <c r="L28" s="406"/>
      <c r="M28" s="405"/>
      <c r="N28" s="403"/>
      <c r="O28" s="403"/>
      <c r="P28" s="403"/>
    </row>
    <row r="29" spans="1:16" s="168" customFormat="1" x14ac:dyDescent="0.2">
      <c r="A29" s="40"/>
      <c r="B29" s="182" t="s">
        <v>221</v>
      </c>
      <c r="C29" s="393"/>
      <c r="D29" s="393"/>
      <c r="E29" s="393"/>
      <c r="F29" s="394"/>
      <c r="G29" s="386"/>
      <c r="H29" s="380"/>
      <c r="I29" s="393"/>
      <c r="J29" s="393"/>
      <c r="K29" s="394"/>
      <c r="L29" s="407"/>
      <c r="M29" s="380"/>
      <c r="N29" s="393"/>
      <c r="O29" s="393"/>
      <c r="P29" s="395"/>
    </row>
    <row r="30" spans="1:16" s="168" customFormat="1" x14ac:dyDescent="0.2">
      <c r="A30" s="40"/>
      <c r="B30" s="182" t="s">
        <v>229</v>
      </c>
      <c r="C30" s="393"/>
      <c r="D30" s="393"/>
      <c r="E30" s="393"/>
      <c r="F30" s="394"/>
      <c r="G30" s="386"/>
      <c r="H30" s="380"/>
      <c r="I30" s="393"/>
      <c r="J30" s="393"/>
      <c r="K30" s="394"/>
      <c r="L30" s="407"/>
      <c r="M30" s="380"/>
      <c r="N30" s="393"/>
      <c r="O30" s="393"/>
      <c r="P30" s="395"/>
    </row>
    <row r="31" spans="1:16" s="168" customFormat="1" x14ac:dyDescent="0.2">
      <c r="A31" s="40"/>
      <c r="B31" s="183"/>
      <c r="C31" s="400"/>
      <c r="D31" s="400"/>
      <c r="E31" s="400"/>
      <c r="F31" s="400"/>
      <c r="G31" s="389"/>
      <c r="H31" s="400"/>
      <c r="I31" s="400"/>
      <c r="J31" s="400"/>
      <c r="K31" s="400"/>
      <c r="L31" s="408"/>
      <c r="M31" s="400"/>
      <c r="N31" s="400"/>
      <c r="O31" s="400"/>
      <c r="P31" s="400"/>
    </row>
    <row r="32" spans="1:16" s="168" customFormat="1" x14ac:dyDescent="0.2">
      <c r="A32" s="40"/>
      <c r="B32" s="184" t="s">
        <v>230</v>
      </c>
      <c r="C32" s="384">
        <f>SUM(C33:C36)</f>
        <v>0</v>
      </c>
      <c r="D32" s="384">
        <f>SUM(D33:D36)</f>
        <v>0</v>
      </c>
      <c r="E32" s="384">
        <f>SUM(E33:E36)</f>
        <v>0</v>
      </c>
      <c r="F32" s="385">
        <f>SUM(F33:F36)</f>
        <v>0</v>
      </c>
      <c r="G32" s="409"/>
      <c r="H32" s="387">
        <f>SUM(H33:H36)</f>
        <v>0</v>
      </c>
      <c r="I32" s="384">
        <f>SUM(I33:I36)</f>
        <v>0</v>
      </c>
      <c r="J32" s="384">
        <f>SUM(J33:J36)</f>
        <v>0</v>
      </c>
      <c r="K32" s="385">
        <f>SUM(K33:K36)</f>
        <v>0</v>
      </c>
      <c r="L32" s="409"/>
      <c r="M32" s="387">
        <f>SUM(M33:M36)</f>
        <v>0</v>
      </c>
      <c r="N32" s="384">
        <f>SUM(N33:N36)</f>
        <v>0</v>
      </c>
      <c r="O32" s="384">
        <f>SUM(O33:O36)</f>
        <v>0</v>
      </c>
      <c r="P32" s="384">
        <f>SUM(P33:P36)</f>
        <v>0</v>
      </c>
    </row>
    <row r="33" spans="1:16" s="168" customFormat="1" x14ac:dyDescent="0.2">
      <c r="A33" s="40"/>
      <c r="B33" s="181" t="s">
        <v>228</v>
      </c>
      <c r="C33" s="403"/>
      <c r="D33" s="403"/>
      <c r="E33" s="403"/>
      <c r="F33" s="404"/>
      <c r="G33" s="386"/>
      <c r="H33" s="405"/>
      <c r="I33" s="403"/>
      <c r="J33" s="403"/>
      <c r="K33" s="404"/>
      <c r="L33" s="406"/>
      <c r="M33" s="405"/>
      <c r="N33" s="403"/>
      <c r="O33" s="403"/>
      <c r="P33" s="403"/>
    </row>
    <row r="34" spans="1:16" s="168" customFormat="1" x14ac:dyDescent="0.2">
      <c r="A34" s="40"/>
      <c r="B34" s="185" t="s">
        <v>231</v>
      </c>
      <c r="C34" s="393"/>
      <c r="D34" s="393"/>
      <c r="E34" s="393"/>
      <c r="F34" s="394"/>
      <c r="G34" s="386"/>
      <c r="H34" s="380"/>
      <c r="I34" s="393"/>
      <c r="J34" s="393"/>
      <c r="K34" s="394"/>
      <c r="L34" s="407"/>
      <c r="M34" s="380"/>
      <c r="N34" s="393"/>
      <c r="O34" s="393"/>
      <c r="P34" s="395"/>
    </row>
    <row r="35" spans="1:16" s="168" customFormat="1" x14ac:dyDescent="0.2">
      <c r="A35" s="40"/>
      <c r="B35" s="186" t="s">
        <v>221</v>
      </c>
      <c r="C35" s="396"/>
      <c r="D35" s="396"/>
      <c r="E35" s="396"/>
      <c r="F35" s="410"/>
      <c r="G35" s="386"/>
      <c r="H35" s="381"/>
      <c r="I35" s="396"/>
      <c r="J35" s="396"/>
      <c r="K35" s="410"/>
      <c r="L35" s="407"/>
      <c r="M35" s="381"/>
      <c r="N35" s="396"/>
      <c r="O35" s="396"/>
      <c r="P35" s="411"/>
    </row>
    <row r="36" spans="1:16" s="168" customFormat="1" x14ac:dyDescent="0.2">
      <c r="A36" s="40"/>
      <c r="B36" s="187" t="s">
        <v>229</v>
      </c>
      <c r="C36" s="398"/>
      <c r="D36" s="398"/>
      <c r="E36" s="398"/>
      <c r="F36" s="399"/>
      <c r="G36" s="386"/>
      <c r="H36" s="382"/>
      <c r="I36" s="398"/>
      <c r="J36" s="398"/>
      <c r="K36" s="399"/>
      <c r="L36" s="407"/>
      <c r="M36" s="382"/>
      <c r="N36" s="398"/>
      <c r="O36" s="398"/>
      <c r="P36" s="412"/>
    </row>
    <row r="37" spans="1:16" s="168" customFormat="1" x14ac:dyDescent="0.2">
      <c r="A37" s="40"/>
      <c r="B37" s="188"/>
      <c r="C37" s="413"/>
      <c r="D37" s="413"/>
      <c r="E37" s="413"/>
      <c r="F37" s="413"/>
      <c r="G37" s="389"/>
      <c r="H37" s="413"/>
      <c r="I37" s="413"/>
      <c r="J37" s="413"/>
      <c r="K37" s="413"/>
      <c r="L37" s="414"/>
      <c r="M37" s="413"/>
      <c r="N37" s="413"/>
      <c r="O37" s="413"/>
      <c r="P37" s="413"/>
    </row>
    <row r="38" spans="1:16" s="168" customFormat="1" x14ac:dyDescent="0.2">
      <c r="A38" s="40"/>
      <c r="B38" s="93" t="s">
        <v>232</v>
      </c>
      <c r="C38" s="389"/>
      <c r="D38" s="389"/>
      <c r="E38" s="389"/>
      <c r="F38" s="389"/>
      <c r="G38" s="389"/>
      <c r="H38" s="389"/>
      <c r="I38" s="389"/>
      <c r="J38" s="389"/>
      <c r="K38" s="389"/>
      <c r="L38" s="414"/>
      <c r="M38" s="389"/>
      <c r="N38" s="389"/>
      <c r="O38" s="389"/>
      <c r="P38" s="389"/>
    </row>
    <row r="39" spans="1:16" s="168" customFormat="1" x14ac:dyDescent="0.2">
      <c r="A39" s="40"/>
      <c r="B39" s="191" t="s">
        <v>233</v>
      </c>
      <c r="C39" s="415"/>
      <c r="D39" s="415"/>
      <c r="E39" s="415"/>
      <c r="F39" s="415"/>
      <c r="G39" s="389"/>
      <c r="H39" s="415"/>
      <c r="I39" s="415"/>
      <c r="J39" s="415"/>
      <c r="K39" s="415"/>
      <c r="L39" s="413"/>
      <c r="M39" s="415"/>
      <c r="N39" s="415"/>
      <c r="O39" s="415"/>
      <c r="P39" s="415"/>
    </row>
    <row r="40" spans="1:16" s="168" customFormat="1" x14ac:dyDescent="0.2">
      <c r="A40" s="40"/>
      <c r="B40" s="100" t="s">
        <v>234</v>
      </c>
      <c r="C40" s="416">
        <v>350</v>
      </c>
      <c r="D40" s="416">
        <v>350</v>
      </c>
      <c r="E40" s="416">
        <v>350</v>
      </c>
      <c r="F40" s="416">
        <v>350</v>
      </c>
      <c r="G40" s="389"/>
      <c r="H40" s="416">
        <v>350</v>
      </c>
      <c r="I40" s="416">
        <v>350</v>
      </c>
      <c r="J40" s="416">
        <v>350</v>
      </c>
      <c r="K40" s="416">
        <v>350</v>
      </c>
      <c r="L40" s="413"/>
      <c r="M40" s="416">
        <v>350</v>
      </c>
      <c r="N40" s="416">
        <v>350</v>
      </c>
      <c r="O40" s="416">
        <v>350</v>
      </c>
      <c r="P40" s="416">
        <v>350</v>
      </c>
    </row>
    <row r="41" spans="1:16" s="168" customFormat="1" x14ac:dyDescent="0.2">
      <c r="A41" s="40"/>
      <c r="B41" s="198"/>
      <c r="C41" s="225"/>
      <c r="D41" s="225"/>
      <c r="E41" s="225"/>
      <c r="F41" s="225"/>
      <c r="G41" s="170"/>
      <c r="H41" s="225"/>
      <c r="I41" s="225"/>
      <c r="J41" s="225"/>
      <c r="K41" s="225"/>
      <c r="L41" s="192"/>
      <c r="M41" s="225"/>
      <c r="N41" s="225"/>
      <c r="O41" s="225"/>
      <c r="P41" s="225"/>
    </row>
    <row r="42" spans="1:16" s="168" customFormat="1" x14ac:dyDescent="0.2">
      <c r="A42" s="37"/>
      <c r="B42" s="37"/>
      <c r="C42" s="37"/>
      <c r="D42" s="37"/>
      <c r="E42" s="37"/>
      <c r="F42" s="37"/>
      <c r="G42" s="37"/>
      <c r="H42" s="37"/>
      <c r="I42" s="37"/>
      <c r="J42" s="37"/>
      <c r="K42" s="37"/>
      <c r="L42" s="37"/>
      <c r="M42" s="37"/>
      <c r="N42" s="37"/>
      <c r="O42" s="37"/>
      <c r="P42" s="37"/>
    </row>
    <row r="43" spans="1:16" s="168" customFormat="1" x14ac:dyDescent="0.2">
      <c r="A43" s="40"/>
      <c r="B43" s="198"/>
      <c r="C43" s="225"/>
      <c r="D43" s="225"/>
      <c r="E43" s="225"/>
      <c r="F43" s="225"/>
      <c r="G43" s="170"/>
      <c r="H43" s="225"/>
      <c r="I43" s="225"/>
      <c r="J43" s="225"/>
      <c r="K43" s="225"/>
      <c r="L43" s="192"/>
      <c r="M43" s="225"/>
      <c r="N43" s="225"/>
      <c r="O43" s="225"/>
      <c r="P43" s="225"/>
    </row>
    <row r="44" spans="1:16" s="168" customFormat="1" x14ac:dyDescent="0.2">
      <c r="A44" s="40"/>
      <c r="B44" s="188" t="s">
        <v>235</v>
      </c>
      <c r="C44" s="225"/>
      <c r="D44" s="225"/>
      <c r="E44" s="225"/>
      <c r="F44" s="225"/>
      <c r="G44" s="170"/>
      <c r="H44" s="225"/>
      <c r="I44" s="225"/>
      <c r="J44" s="225"/>
      <c r="K44" s="225"/>
      <c r="L44" s="192"/>
      <c r="M44" s="225"/>
      <c r="N44" s="225"/>
      <c r="O44" s="225"/>
      <c r="P44" s="225"/>
    </row>
    <row r="45" spans="1:16" s="168" customFormat="1" x14ac:dyDescent="0.2">
      <c r="A45" s="40"/>
      <c r="B45" s="198"/>
      <c r="C45" s="225"/>
      <c r="D45" s="225"/>
      <c r="E45" s="225"/>
      <c r="F45" s="225"/>
      <c r="G45" s="170"/>
      <c r="H45" s="225"/>
      <c r="I45" s="225"/>
      <c r="J45" s="225"/>
      <c r="K45" s="225"/>
      <c r="L45" s="192"/>
      <c r="M45" s="225"/>
      <c r="N45" s="225"/>
      <c r="O45" s="225"/>
      <c r="P45" s="225"/>
    </row>
    <row r="46" spans="1:16" s="168" customFormat="1" x14ac:dyDescent="0.2">
      <c r="A46" s="40"/>
      <c r="B46" s="224" t="s">
        <v>236</v>
      </c>
    </row>
    <row r="47" spans="1:16" s="168" customFormat="1" x14ac:dyDescent="0.2">
      <c r="A47" s="40"/>
      <c r="B47" s="223" t="s">
        <v>237</v>
      </c>
      <c r="C47" s="196" t="str">
        <f>IF(OR(C17&lt;(0.75*C15),C13=0),"Vaade ei täyty","Vaade täyttyy")</f>
        <v>Vaade ei täyty</v>
      </c>
      <c r="D47" s="196" t="str">
        <f>IF(OR(D17&lt;(0.75*D15),D13=0),"Vaade ei täyty","Vaade täyttyy")</f>
        <v>Vaade ei täyty</v>
      </c>
      <c r="E47" s="196" t="str">
        <f>IF(OR(E17&lt;(0.75*E15),E13=0),"Vaade ei täyty","Vaade täyttyy")</f>
        <v>Vaade ei täyty</v>
      </c>
      <c r="F47" s="196" t="str">
        <f>IF(OR(F17&lt;(0.75*F15),F13=0),"Vaade ei täyty","Vaade täyttyy")</f>
        <v>Vaade ei täyty</v>
      </c>
      <c r="G47" s="170"/>
      <c r="H47" s="196" t="str">
        <f>IF(OR(H17&lt;(0.75*H15),H13=0),"Vaade ei täyty","Vaade täyttyy")</f>
        <v>Vaade ei täyty</v>
      </c>
      <c r="I47" s="196" t="str">
        <f>IF(OR(I17&lt;(0.75*I15),I13=0),"Vaade ei täyty","Vaade täyttyy")</f>
        <v>Vaade ei täyty</v>
      </c>
      <c r="J47" s="196" t="str">
        <f>IF(OR(J17&lt;(0.75*J15),J13=0),"Vaade ei täyty","Vaade täyttyy")</f>
        <v>Vaade ei täyty</v>
      </c>
      <c r="K47" s="196" t="str">
        <f>IF(OR(K17&lt;(0.75*K15),K13=0),"Vaade ei täyty","Vaade täyttyy")</f>
        <v>Vaade ei täyty</v>
      </c>
      <c r="L47" s="192"/>
      <c r="M47" s="196" t="str">
        <f>IF(OR(M17&lt;(0.75*M15),M13=0),"Vaade ei täyty","Vaade täyttyy")</f>
        <v>Vaade ei täyty</v>
      </c>
      <c r="N47" s="196" t="str">
        <f>IF(OR(N17&lt;(0.75*N15),N13=0),"Vaade ei täyty","Vaade täyttyy")</f>
        <v>Vaade ei täyty</v>
      </c>
      <c r="O47" s="196" t="str">
        <f>IF(OR(O17&lt;(0.75*O15),O13=0),"Vaade ei täyty","Vaade täyttyy")</f>
        <v>Vaade ei täyty</v>
      </c>
      <c r="P47" s="196" t="str">
        <f>IF(OR(P17&lt;(0.75*P15),P13=0),"Vaade ei täyty","Vaade täyttyy")</f>
        <v>Vaade ei täyty</v>
      </c>
    </row>
    <row r="48" spans="1:16" s="168" customFormat="1" x14ac:dyDescent="0.2">
      <c r="A48" s="40"/>
      <c r="B48" s="100" t="s">
        <v>238</v>
      </c>
      <c r="C48" s="196" t="str">
        <f>IF(OR(C32&gt;(1/3)*C15,C13=0),"Vaade ei täyty","Vaade täyttyy")</f>
        <v>Vaade ei täyty</v>
      </c>
      <c r="D48" s="196" t="str">
        <f>IF(OR(D32&gt;(1/3)*D15,D13=0),"Vaade ei täyty","Vaade täyttyy")</f>
        <v>Vaade ei täyty</v>
      </c>
      <c r="E48" s="196" t="str">
        <f>IF(OR(E32&gt;(1/3)*E15,E13=0),"Vaade ei täyty","Vaade täyttyy")</f>
        <v>Vaade ei täyty</v>
      </c>
      <c r="F48" s="196" t="str">
        <f>IF(OR(F32&gt;(1/3)*F15,F13=0),"Vaade ei täyty","Vaade täyttyy")</f>
        <v>Vaade ei täyty</v>
      </c>
      <c r="G48" s="170"/>
      <c r="H48" s="196" t="str">
        <f>IF(OR(H32&gt;(1/3)*H15,H13=0),"Vaade ei täyty","Vaade täyttyy")</f>
        <v>Vaade ei täyty</v>
      </c>
      <c r="I48" s="196" t="str">
        <f>IF(OR(I32&gt;(1/3)*I15,I13=0),"Vaade ei täyty","Vaade täyttyy")</f>
        <v>Vaade ei täyty</v>
      </c>
      <c r="J48" s="196" t="str">
        <f>IF(OR(J32&gt;(1/3)*J15,J13=0),"Vaade ei täyty","Vaade täyttyy")</f>
        <v>Vaade ei täyty</v>
      </c>
      <c r="K48" s="196" t="str">
        <f>IF(OR(K32&gt;(1/3)*K15,K13=0),"Vaade ei täyty","Vaade täyttyy")</f>
        <v>Vaade ei täyty</v>
      </c>
      <c r="L48" s="192"/>
      <c r="M48" s="196" t="str">
        <f>IF(OR(M32&gt;(1/3)*M15,M13=0),"Vaade ei täyty","Vaade täyttyy")</f>
        <v>Vaade ei täyty</v>
      </c>
      <c r="N48" s="196" t="str">
        <f>IF(OR(N32&gt;(1/3)*N15,N13=0),"Vaade ei täyty","Vaade täyttyy")</f>
        <v>Vaade ei täyty</v>
      </c>
      <c r="O48" s="196" t="str">
        <f>IF(OR(O32&gt;(1/3)*O15,O13=0),"Vaade ei täyty","Vaade täyttyy")</f>
        <v>Vaade ei täyty</v>
      </c>
      <c r="P48" s="196" t="str">
        <f>IF(OR(P32&gt;(1/3)*P15,P13=0),"Vaade ei täyty","Vaade täyttyy")</f>
        <v>Vaade ei täyty</v>
      </c>
    </row>
    <row r="49" spans="1:17" s="168" customFormat="1" x14ac:dyDescent="0.2">
      <c r="A49" s="40"/>
      <c r="B49" s="100" t="s">
        <v>239</v>
      </c>
      <c r="C49" s="196" t="str">
        <f>IF(C18&lt;C40,"Vaade ei täyty","Vaade täyttyy")</f>
        <v>Vaade ei täyty</v>
      </c>
      <c r="D49" s="196" t="str">
        <f>IF(D18&lt;D40,"Vaade ei täyty","Vaade täyttyy")</f>
        <v>Vaade ei täyty</v>
      </c>
      <c r="E49" s="196" t="str">
        <f>IF(E18&lt;E40,"Vaade ei täyty","Vaade täyttyy")</f>
        <v>Vaade ei täyty</v>
      </c>
      <c r="F49" s="196" t="str">
        <f>IF(F18&lt;F40,"Vaade ei täyty","Vaade täyttyy")</f>
        <v>Vaade ei täyty</v>
      </c>
      <c r="G49" s="170"/>
      <c r="H49" s="196" t="str">
        <f>IF(H18&lt;H40,"Vaade ei täyty","Vaade täyttyy")</f>
        <v>Vaade ei täyty</v>
      </c>
      <c r="I49" s="196" t="str">
        <f>IF(I18&lt;I40,"Vaade ei täyty","Vaade täyttyy")</f>
        <v>Vaade ei täyty</v>
      </c>
      <c r="J49" s="196" t="str">
        <f>IF(J18&lt;J40,"Vaade ei täyty","Vaade täyttyy")</f>
        <v>Vaade ei täyty</v>
      </c>
      <c r="K49" s="196" t="str">
        <f>IF(K18&lt;K40,"Vaade ei täyty","Vaade täyttyy")</f>
        <v>Vaade ei täyty</v>
      </c>
      <c r="L49" s="192"/>
      <c r="M49" s="196" t="str">
        <f>IF(M18&lt;M40,"Vaade ei täyty","Vaade täyttyy")</f>
        <v>Vaade ei täyty</v>
      </c>
      <c r="N49" s="196" t="str">
        <f>IF(N18&lt;N40,"Vaade ei täyty","Vaade täyttyy")</f>
        <v>Vaade ei täyty</v>
      </c>
      <c r="O49" s="196" t="str">
        <f>IF(O18&lt;O40,"Vaade ei täyty","Vaade täyttyy")</f>
        <v>Vaade ei täyty</v>
      </c>
      <c r="P49" s="196" t="str">
        <f>IF(P18&lt;P40,"Vaade ei täyty","Vaade täyttyy")</f>
        <v>Vaade ei täyty</v>
      </c>
    </row>
    <row r="50" spans="1:17" s="168" customFormat="1" x14ac:dyDescent="0.2">
      <c r="A50" s="40"/>
      <c r="B50" s="198"/>
      <c r="C50" s="193"/>
      <c r="D50" s="193"/>
      <c r="E50" s="193"/>
      <c r="F50" s="193"/>
      <c r="G50" s="170"/>
      <c r="H50" s="193"/>
      <c r="I50" s="193"/>
      <c r="J50" s="193"/>
      <c r="K50" s="193"/>
      <c r="L50" s="192"/>
      <c r="M50" s="193"/>
      <c r="N50" s="193"/>
      <c r="O50" s="193"/>
      <c r="P50" s="193"/>
    </row>
    <row r="51" spans="1:17" s="168" customFormat="1" x14ac:dyDescent="0.2">
      <c r="A51" s="37"/>
      <c r="B51" s="37"/>
      <c r="C51" s="37"/>
      <c r="D51" s="37"/>
      <c r="E51" s="37"/>
      <c r="F51" s="37"/>
      <c r="G51" s="37"/>
      <c r="H51" s="37"/>
      <c r="I51" s="37"/>
      <c r="J51" s="37"/>
      <c r="K51" s="37"/>
      <c r="L51" s="37"/>
      <c r="M51" s="37"/>
      <c r="N51" s="37"/>
      <c r="O51" s="37"/>
      <c r="P51" s="37"/>
    </row>
    <row r="52" spans="1:17" s="168" customFormat="1" x14ac:dyDescent="0.2">
      <c r="A52" s="40"/>
      <c r="B52" s="194"/>
      <c r="C52" s="194"/>
      <c r="D52" s="194"/>
      <c r="E52" s="194"/>
      <c r="F52" s="194"/>
      <c r="G52" s="194"/>
      <c r="H52" s="194"/>
      <c r="I52" s="194"/>
      <c r="J52" s="194"/>
      <c r="K52" s="194"/>
      <c r="L52" s="194"/>
      <c r="M52" s="194"/>
      <c r="N52" s="194"/>
      <c r="O52" s="194"/>
      <c r="P52" s="194"/>
    </row>
    <row r="53" spans="1:17" s="168" customFormat="1" x14ac:dyDescent="0.2">
      <c r="A53" s="40"/>
      <c r="B53" s="188" t="s">
        <v>240</v>
      </c>
      <c r="C53" s="189"/>
      <c r="D53" s="189"/>
      <c r="E53" s="189"/>
      <c r="F53" s="189"/>
      <c r="G53" s="170"/>
      <c r="H53" s="189"/>
      <c r="I53" s="189"/>
      <c r="J53" s="189"/>
      <c r="K53" s="189"/>
      <c r="L53" s="190"/>
      <c r="M53" s="189"/>
      <c r="N53" s="189"/>
      <c r="O53" s="189"/>
      <c r="P53" s="189"/>
    </row>
    <row r="54" spans="1:17" s="168" customFormat="1" x14ac:dyDescent="0.2">
      <c r="A54" s="40"/>
      <c r="B54" s="188"/>
      <c r="C54" s="189"/>
      <c r="D54" s="189"/>
      <c r="E54" s="189"/>
      <c r="F54" s="189"/>
      <c r="G54" s="170"/>
      <c r="H54" s="189"/>
      <c r="I54" s="189"/>
      <c r="J54" s="189"/>
      <c r="K54" s="189"/>
      <c r="L54" s="190"/>
      <c r="M54" s="189"/>
      <c r="N54" s="189"/>
      <c r="O54" s="189"/>
      <c r="P54" s="189"/>
    </row>
    <row r="55" spans="1:17" s="168" customFormat="1" x14ac:dyDescent="0.2">
      <c r="A55" s="40"/>
      <c r="B55" s="93" t="s">
        <v>23</v>
      </c>
      <c r="C55" s="200">
        <f>'Charge-based method'!C13</f>
        <v>0</v>
      </c>
      <c r="D55" s="200">
        <f>'Charge-based method'!D13</f>
        <v>0</v>
      </c>
      <c r="E55" s="200">
        <f>'Charge-based method'!E13</f>
        <v>0</v>
      </c>
      <c r="F55" s="200">
        <f>'Charge-based method'!F13</f>
        <v>0</v>
      </c>
      <c r="G55" s="170"/>
      <c r="H55" s="200">
        <f>'Charge-based method'!G13</f>
        <v>0</v>
      </c>
      <c r="I55" s="200">
        <f>'Charge-based method'!H13</f>
        <v>0</v>
      </c>
      <c r="J55" s="200">
        <f>'Charge-based method'!I13</f>
        <v>0</v>
      </c>
      <c r="K55" s="200">
        <f>'Charge-based method'!J13</f>
        <v>0</v>
      </c>
      <c r="L55" s="201"/>
      <c r="M55" s="200">
        <f>'Charge-based method'!K13</f>
        <v>0</v>
      </c>
      <c r="N55" s="200">
        <f>'Charge-based method'!L13</f>
        <v>0</v>
      </c>
      <c r="O55" s="200">
        <f>'Charge-based method'!M13</f>
        <v>0</v>
      </c>
      <c r="P55" s="200">
        <f>'Charge-based method'!N13</f>
        <v>0</v>
      </c>
    </row>
    <row r="56" spans="1:17" s="168" customFormat="1" x14ac:dyDescent="0.2">
      <c r="A56" s="40"/>
      <c r="B56" s="188"/>
      <c r="C56" s="189"/>
      <c r="D56" s="189"/>
      <c r="E56" s="189"/>
      <c r="F56" s="189"/>
      <c r="G56" s="170"/>
      <c r="H56" s="189"/>
      <c r="I56" s="189"/>
      <c r="J56" s="189"/>
      <c r="K56" s="189"/>
      <c r="L56" s="190"/>
      <c r="M56" s="189"/>
      <c r="N56" s="189"/>
      <c r="O56" s="189"/>
      <c r="P56" s="189"/>
    </row>
    <row r="57" spans="1:17" s="168" customFormat="1" x14ac:dyDescent="0.2">
      <c r="A57" s="40"/>
      <c r="B57" s="195" t="s">
        <v>25</v>
      </c>
      <c r="C57" s="196">
        <f>'Payment-transaction-based'!D19</f>
        <v>0</v>
      </c>
      <c r="D57" s="196">
        <f>'Payment-transaction-based'!E19</f>
        <v>0</v>
      </c>
      <c r="E57" s="196">
        <f>'Payment-transaction-based'!F19</f>
        <v>0</v>
      </c>
      <c r="F57" s="196">
        <f>'Payment-transaction-based'!G19</f>
        <v>0</v>
      </c>
      <c r="G57" s="170"/>
      <c r="H57" s="196">
        <f>'Payment-transaction-based'!H19</f>
        <v>0</v>
      </c>
      <c r="I57" s="196">
        <f>'Payment-transaction-based'!I19</f>
        <v>0</v>
      </c>
      <c r="J57" s="196">
        <f>'Payment-transaction-based'!J19</f>
        <v>0</v>
      </c>
      <c r="K57" s="196">
        <f>'Payment-transaction-based'!K19</f>
        <v>0</v>
      </c>
      <c r="L57" s="197"/>
      <c r="M57" s="196">
        <f>'Payment-transaction-based'!L19</f>
        <v>0</v>
      </c>
      <c r="N57" s="196">
        <f>'Payment-transaction-based'!M19</f>
        <v>0</v>
      </c>
      <c r="O57" s="196">
        <f>'Payment-transaction-based'!N19</f>
        <v>0</v>
      </c>
      <c r="P57" s="196">
        <f>'Payment-transaction-based'!O19</f>
        <v>0</v>
      </c>
    </row>
    <row r="58" spans="1:17" s="168" customFormat="1" x14ac:dyDescent="0.2">
      <c r="A58" s="40"/>
      <c r="B58" s="198"/>
      <c r="C58" s="189"/>
      <c r="D58" s="189"/>
      <c r="E58" s="189"/>
      <c r="F58" s="189"/>
      <c r="G58" s="170"/>
      <c r="H58" s="189"/>
      <c r="I58" s="189"/>
      <c r="J58" s="189"/>
      <c r="K58" s="189"/>
      <c r="L58" s="192"/>
      <c r="M58" s="189"/>
      <c r="N58" s="189"/>
      <c r="O58" s="189"/>
      <c r="P58" s="189"/>
    </row>
    <row r="59" spans="1:17" s="168" customFormat="1" x14ac:dyDescent="0.2">
      <c r="A59" s="40"/>
      <c r="B59" s="195" t="s">
        <v>27</v>
      </c>
      <c r="C59" s="196">
        <f>'Sum method'!D25</f>
        <v>0</v>
      </c>
      <c r="D59" s="196">
        <f>'Sum method'!E25</f>
        <v>0</v>
      </c>
      <c r="E59" s="196">
        <f>'Sum method'!F25</f>
        <v>0</v>
      </c>
      <c r="F59" s="196">
        <f>'Sum method'!G25</f>
        <v>0</v>
      </c>
      <c r="G59" s="199"/>
      <c r="H59" s="196">
        <f>'Sum method'!H25</f>
        <v>0</v>
      </c>
      <c r="I59" s="196">
        <f>'Sum method'!I25</f>
        <v>0</v>
      </c>
      <c r="J59" s="196">
        <f>'Sum method'!J25</f>
        <v>0</v>
      </c>
      <c r="K59" s="196">
        <f>'Sum method'!K25</f>
        <v>0</v>
      </c>
      <c r="L59" s="197"/>
      <c r="M59" s="196">
        <f>'Sum method'!L25</f>
        <v>0</v>
      </c>
      <c r="N59" s="196">
        <f>'Sum method'!M25</f>
        <v>0</v>
      </c>
      <c r="O59" s="196">
        <f>'Sum method'!N25</f>
        <v>0</v>
      </c>
      <c r="P59" s="196">
        <f>'Sum method'!O25</f>
        <v>0</v>
      </c>
    </row>
    <row r="60" spans="1:17" s="168" customFormat="1" x14ac:dyDescent="0.2">
      <c r="A60" s="40"/>
      <c r="B60" s="198"/>
      <c r="C60" s="189"/>
      <c r="D60" s="189"/>
      <c r="E60" s="189"/>
      <c r="F60" s="189"/>
      <c r="G60" s="170"/>
      <c r="H60" s="189"/>
      <c r="I60" s="189"/>
      <c r="J60" s="189"/>
      <c r="K60" s="189"/>
      <c r="L60" s="201"/>
      <c r="M60" s="189"/>
      <c r="N60" s="189"/>
      <c r="O60" s="189"/>
      <c r="P60" s="189"/>
      <c r="Q60" s="202"/>
    </row>
    <row r="61" spans="1:17" s="168" customFormat="1" x14ac:dyDescent="0.2">
      <c r="A61" s="40"/>
      <c r="B61" s="93" t="s">
        <v>241</v>
      </c>
      <c r="C61" s="203">
        <f>'E-money institution’s 2% req.'!D16</f>
        <v>0</v>
      </c>
      <c r="D61" s="203">
        <f>'E-money institution’s 2% req.'!E16</f>
        <v>0</v>
      </c>
      <c r="E61" s="203">
        <f>'E-money institution’s 2% req.'!F16</f>
        <v>0</v>
      </c>
      <c r="F61" s="203">
        <f>'E-money institution’s 2% req.'!G16</f>
        <v>0</v>
      </c>
      <c r="G61" s="204"/>
      <c r="H61" s="203">
        <f>'E-money institution’s 2% req.'!H16</f>
        <v>0</v>
      </c>
      <c r="I61" s="203">
        <f>'E-money institution’s 2% req.'!I16</f>
        <v>0</v>
      </c>
      <c r="J61" s="203">
        <f>'E-money institution’s 2% req.'!J16</f>
        <v>0</v>
      </c>
      <c r="K61" s="203">
        <f>'E-money institution’s 2% req.'!K16</f>
        <v>0</v>
      </c>
      <c r="L61" s="204"/>
      <c r="M61" s="203">
        <f>'E-money institution’s 2% req.'!L16</f>
        <v>0</v>
      </c>
      <c r="N61" s="203">
        <f>'E-money institution’s 2% req.'!M16</f>
        <v>0</v>
      </c>
      <c r="O61" s="203">
        <f>'E-money institution’s 2% req.'!N16</f>
        <v>0</v>
      </c>
      <c r="P61" s="203">
        <f>'E-money institution’s 2% req.'!O16</f>
        <v>0</v>
      </c>
    </row>
    <row r="62" spans="1:17" s="168" customFormat="1" x14ac:dyDescent="0.2">
      <c r="A62" s="40"/>
      <c r="B62" s="188"/>
      <c r="C62" s="193"/>
      <c r="D62" s="193"/>
      <c r="E62" s="193"/>
      <c r="F62" s="193"/>
      <c r="G62" s="170"/>
      <c r="H62" s="193"/>
      <c r="I62" s="193"/>
      <c r="J62" s="193"/>
      <c r="K62" s="193"/>
      <c r="L62" s="170"/>
      <c r="M62" s="193"/>
      <c r="N62" s="193"/>
      <c r="O62" s="193"/>
      <c r="P62" s="193"/>
      <c r="Q62" s="202"/>
    </row>
    <row r="63" spans="1:17" s="168" customFormat="1" x14ac:dyDescent="0.2">
      <c r="A63" s="40"/>
      <c r="B63" s="93" t="s">
        <v>242</v>
      </c>
      <c r="C63" s="200">
        <f>'Credit risk'!D15</f>
        <v>0</v>
      </c>
      <c r="D63" s="200">
        <f>'Credit risk'!E15</f>
        <v>0</v>
      </c>
      <c r="E63" s="200">
        <f>'Credit risk'!F15</f>
        <v>0</v>
      </c>
      <c r="F63" s="200">
        <f>'Credit risk'!G15</f>
        <v>0</v>
      </c>
      <c r="G63" s="170"/>
      <c r="H63" s="200">
        <f>'Credit risk'!D15</f>
        <v>0</v>
      </c>
      <c r="I63" s="200">
        <f>'Credit risk'!E15</f>
        <v>0</v>
      </c>
      <c r="J63" s="200">
        <f>'Credit risk'!F15</f>
        <v>0</v>
      </c>
      <c r="K63" s="200">
        <f>'Credit risk'!G15</f>
        <v>0</v>
      </c>
      <c r="L63" s="170"/>
      <c r="M63" s="200">
        <f>'Credit risk'!D15</f>
        <v>0</v>
      </c>
      <c r="N63" s="200">
        <f>'Credit risk'!E15</f>
        <v>0</v>
      </c>
      <c r="O63" s="200">
        <f>'Credit risk'!F15</f>
        <v>0</v>
      </c>
      <c r="P63" s="200">
        <f>'Credit risk'!G15</f>
        <v>0</v>
      </c>
      <c r="Q63" s="202"/>
    </row>
    <row r="64" spans="1:17" s="168" customFormat="1" x14ac:dyDescent="0.2">
      <c r="A64" s="40"/>
      <c r="B64" s="198"/>
      <c r="C64" s="189"/>
      <c r="D64" s="189"/>
      <c r="E64" s="189"/>
      <c r="F64" s="189"/>
      <c r="G64" s="205"/>
      <c r="H64" s="189"/>
      <c r="I64" s="189"/>
      <c r="J64" s="189"/>
      <c r="K64" s="189"/>
      <c r="L64" s="192"/>
      <c r="M64" s="189"/>
      <c r="N64" s="189"/>
      <c r="O64" s="189"/>
      <c r="P64" s="189"/>
      <c r="Q64" s="206"/>
    </row>
    <row r="65" spans="1:17" s="168" customFormat="1" x14ac:dyDescent="0.2">
      <c r="A65" s="37"/>
      <c r="B65" s="37"/>
      <c r="C65" s="37"/>
      <c r="D65" s="37"/>
      <c r="E65" s="37"/>
      <c r="F65" s="37"/>
      <c r="G65" s="37"/>
      <c r="H65" s="37"/>
      <c r="I65" s="37"/>
      <c r="J65" s="37"/>
      <c r="K65" s="37"/>
      <c r="L65" s="37"/>
      <c r="M65" s="37"/>
      <c r="N65" s="37"/>
      <c r="O65" s="37"/>
      <c r="P65" s="37"/>
      <c r="Q65" s="206"/>
    </row>
    <row r="66" spans="1:17" s="168" customFormat="1" x14ac:dyDescent="0.2">
      <c r="A66" s="40"/>
      <c r="B66" s="198"/>
      <c r="C66" s="189"/>
      <c r="D66" s="189"/>
      <c r="E66" s="189"/>
      <c r="F66" s="189"/>
      <c r="G66" s="205"/>
      <c r="H66" s="189"/>
      <c r="I66" s="189"/>
      <c r="J66" s="189"/>
      <c r="K66" s="189"/>
      <c r="L66" s="192"/>
      <c r="M66" s="189"/>
      <c r="N66" s="189"/>
      <c r="O66" s="189"/>
      <c r="P66" s="189"/>
      <c r="Q66" s="206"/>
    </row>
    <row r="67" spans="1:17" s="168" customFormat="1" x14ac:dyDescent="0.2">
      <c r="A67" s="40"/>
      <c r="B67" s="188" t="s">
        <v>243</v>
      </c>
      <c r="C67" s="189"/>
      <c r="D67" s="189"/>
      <c r="E67" s="189"/>
      <c r="F67" s="189"/>
      <c r="G67" s="205"/>
      <c r="H67" s="189"/>
      <c r="I67" s="189"/>
      <c r="J67" s="189"/>
      <c r="K67" s="189"/>
      <c r="L67" s="192"/>
      <c r="M67" s="189"/>
      <c r="N67" s="189"/>
      <c r="O67" s="189"/>
      <c r="P67" s="189"/>
      <c r="Q67" s="206"/>
    </row>
    <row r="68" spans="1:17" s="168" customFormat="1" x14ac:dyDescent="0.2">
      <c r="A68" s="40"/>
      <c r="B68" s="198"/>
      <c r="C68" s="189"/>
      <c r="D68" s="189"/>
      <c r="E68" s="189"/>
      <c r="F68" s="189"/>
      <c r="G68" s="205"/>
      <c r="H68" s="189"/>
      <c r="I68" s="189"/>
      <c r="J68" s="189"/>
      <c r="K68" s="189"/>
      <c r="L68" s="192"/>
      <c r="M68" s="189"/>
      <c r="N68" s="189"/>
      <c r="O68" s="189"/>
      <c r="P68" s="189"/>
      <c r="Q68" s="206"/>
    </row>
    <row r="69" spans="1:17" s="168" customFormat="1" ht="15.75" customHeight="1" x14ac:dyDescent="0.2">
      <c r="A69" s="40"/>
      <c r="B69" s="212" t="s">
        <v>23</v>
      </c>
      <c r="C69" s="170"/>
      <c r="D69" s="205"/>
      <c r="E69" s="170"/>
      <c r="F69" s="170"/>
      <c r="G69" s="170"/>
      <c r="H69" s="170"/>
      <c r="I69" s="170"/>
      <c r="J69" s="170"/>
      <c r="K69" s="170"/>
      <c r="L69" s="170"/>
      <c r="M69" s="170"/>
      <c r="N69" s="170"/>
      <c r="O69" s="170"/>
      <c r="P69" s="170"/>
      <c r="Q69" s="206"/>
    </row>
    <row r="70" spans="1:17" s="168" customFormat="1" x14ac:dyDescent="0.2">
      <c r="A70" s="40"/>
      <c r="B70" s="93" t="s">
        <v>244</v>
      </c>
      <c r="C70" s="200">
        <f>C13</f>
        <v>0</v>
      </c>
      <c r="D70" s="200">
        <f>D13</f>
        <v>0</v>
      </c>
      <c r="E70" s="200">
        <f>E13</f>
        <v>0</v>
      </c>
      <c r="F70" s="200">
        <f>F13</f>
        <v>0</v>
      </c>
      <c r="G70" s="170"/>
      <c r="H70" s="200">
        <f>H13</f>
        <v>0</v>
      </c>
      <c r="I70" s="200">
        <f>I13</f>
        <v>0</v>
      </c>
      <c r="J70" s="200">
        <f>J13</f>
        <v>0</v>
      </c>
      <c r="K70" s="200">
        <f>K13</f>
        <v>0</v>
      </c>
      <c r="L70" s="170"/>
      <c r="M70" s="200">
        <f>M13</f>
        <v>0</v>
      </c>
      <c r="N70" s="200">
        <f>N13</f>
        <v>0</v>
      </c>
      <c r="O70" s="200">
        <f>O13</f>
        <v>0</v>
      </c>
      <c r="P70" s="200">
        <f>P13</f>
        <v>0</v>
      </c>
      <c r="Q70" s="206"/>
    </row>
    <row r="71" spans="1:17" s="168" customFormat="1" x14ac:dyDescent="0.2">
      <c r="A71" s="40"/>
      <c r="B71" s="209" t="s">
        <v>245</v>
      </c>
      <c r="C71" s="200">
        <f>MAX(C40+C63,C55+C61+C63)</f>
        <v>350</v>
      </c>
      <c r="D71" s="200">
        <f>MAX(D40+D63,D55+D61+D63)</f>
        <v>350</v>
      </c>
      <c r="E71" s="200">
        <f>MAX(E40+E63,E55+E61+E63)</f>
        <v>350</v>
      </c>
      <c r="F71" s="200">
        <f>MAX(F40+F63,F55+F61+F63)</f>
        <v>350</v>
      </c>
      <c r="G71" s="170"/>
      <c r="H71" s="200">
        <f>MAX(H40+H63,H55+H61+H63)</f>
        <v>350</v>
      </c>
      <c r="I71" s="200">
        <f>MAX(I40+I63,I55+I61+I63)</f>
        <v>350</v>
      </c>
      <c r="J71" s="200">
        <f>MAX(J40+J63,J55+J61+J63)</f>
        <v>350</v>
      </c>
      <c r="K71" s="200">
        <f>MAX(K40+K63,K55+K61+K63)</f>
        <v>350</v>
      </c>
      <c r="L71" s="170"/>
      <c r="M71" s="200">
        <f>MAX(M40+M63,M55+M61+M63)</f>
        <v>350</v>
      </c>
      <c r="N71" s="200">
        <f>MAX(N40+N63,N55+N61+N63)</f>
        <v>350</v>
      </c>
      <c r="O71" s="200">
        <f>MAX(O40+O63,O55+O61+O63)</f>
        <v>350</v>
      </c>
      <c r="P71" s="200">
        <f>MAX(P40+P63,P55+P61+P63)</f>
        <v>350</v>
      </c>
      <c r="Q71" s="206"/>
    </row>
    <row r="72" spans="1:17" s="168" customFormat="1" x14ac:dyDescent="0.2">
      <c r="A72" s="40"/>
      <c r="B72" s="209" t="s">
        <v>246</v>
      </c>
      <c r="C72" s="200">
        <f>C70-C71</f>
        <v>-350</v>
      </c>
      <c r="D72" s="200">
        <f>D70-D71</f>
        <v>-350</v>
      </c>
      <c r="E72" s="200">
        <f>E70-E71</f>
        <v>-350</v>
      </c>
      <c r="F72" s="200">
        <f>F70-F71</f>
        <v>-350</v>
      </c>
      <c r="G72" s="170"/>
      <c r="H72" s="200">
        <f>H70-H71</f>
        <v>-350</v>
      </c>
      <c r="I72" s="200">
        <f>I70-I71</f>
        <v>-350</v>
      </c>
      <c r="J72" s="200">
        <f>J70-J71</f>
        <v>-350</v>
      </c>
      <c r="K72" s="200">
        <f>K70-K71</f>
        <v>-350</v>
      </c>
      <c r="L72" s="170"/>
      <c r="M72" s="200">
        <f>M70-M71</f>
        <v>-350</v>
      </c>
      <c r="N72" s="200">
        <f>N70-N71</f>
        <v>-350</v>
      </c>
      <c r="O72" s="200">
        <f>O70-O71</f>
        <v>-350</v>
      </c>
      <c r="P72" s="200">
        <f>P70-P71</f>
        <v>-350</v>
      </c>
      <c r="Q72" s="206"/>
    </row>
    <row r="73" spans="1:17" s="168" customFormat="1" x14ac:dyDescent="0.2">
      <c r="A73" s="40"/>
      <c r="B73" s="93" t="s">
        <v>247</v>
      </c>
      <c r="C73" s="210">
        <f>IF(C71=0,0,C70/C71)</f>
        <v>0</v>
      </c>
      <c r="D73" s="210">
        <f t="shared" ref="D73:F73" si="0">IF(D71=0,0,D70/D71)</f>
        <v>0</v>
      </c>
      <c r="E73" s="210">
        <f t="shared" si="0"/>
        <v>0</v>
      </c>
      <c r="F73" s="210">
        <f t="shared" si="0"/>
        <v>0</v>
      </c>
      <c r="G73" s="170"/>
      <c r="H73" s="210">
        <f>IF(H71=0,0,H70/H71)</f>
        <v>0</v>
      </c>
      <c r="I73" s="210">
        <f t="shared" ref="I73:K73" si="1">IF(I71=0,0,I70/I71)</f>
        <v>0</v>
      </c>
      <c r="J73" s="210">
        <f t="shared" si="1"/>
        <v>0</v>
      </c>
      <c r="K73" s="210">
        <f t="shared" si="1"/>
        <v>0</v>
      </c>
      <c r="L73" s="170"/>
      <c r="M73" s="210">
        <f>IF(M71=0,0,M70/M71)</f>
        <v>0</v>
      </c>
      <c r="N73" s="210">
        <f t="shared" ref="N73:P73" si="2">IF(N71=0,0,N70/N71)</f>
        <v>0</v>
      </c>
      <c r="O73" s="210">
        <f t="shared" si="2"/>
        <v>0</v>
      </c>
      <c r="P73" s="210">
        <f t="shared" si="2"/>
        <v>0</v>
      </c>
      <c r="Q73" s="206"/>
    </row>
    <row r="74" spans="1:17" s="168" customFormat="1" x14ac:dyDescent="0.2">
      <c r="A74" s="40"/>
      <c r="B74" s="198"/>
      <c r="C74" s="189"/>
      <c r="D74" s="189"/>
      <c r="E74" s="189"/>
      <c r="F74" s="189"/>
      <c r="G74" s="205"/>
      <c r="H74" s="189"/>
      <c r="I74" s="189"/>
      <c r="J74" s="189"/>
      <c r="K74" s="189"/>
      <c r="L74" s="192"/>
      <c r="M74" s="189"/>
      <c r="N74" s="189"/>
      <c r="O74" s="189"/>
      <c r="P74" s="189"/>
      <c r="Q74" s="206"/>
    </row>
    <row r="75" spans="1:17" s="168" customFormat="1" ht="15.75" customHeight="1" x14ac:dyDescent="0.2">
      <c r="A75" s="40"/>
      <c r="B75" s="207" t="s">
        <v>25</v>
      </c>
      <c r="C75" s="189"/>
      <c r="D75" s="189"/>
      <c r="E75" s="189"/>
      <c r="F75" s="189"/>
      <c r="G75" s="205"/>
      <c r="H75" s="189"/>
      <c r="I75" s="189"/>
      <c r="J75" s="189"/>
      <c r="K75" s="189"/>
      <c r="L75" s="192"/>
      <c r="M75" s="189"/>
      <c r="N75" s="189"/>
      <c r="O75" s="189"/>
      <c r="P75" s="189"/>
      <c r="Q75" s="206"/>
    </row>
    <row r="76" spans="1:17" s="168" customFormat="1" x14ac:dyDescent="0.2">
      <c r="A76" s="40"/>
      <c r="B76" s="93" t="s">
        <v>244</v>
      </c>
      <c r="C76" s="200">
        <f>C13</f>
        <v>0</v>
      </c>
      <c r="D76" s="200">
        <f>D13</f>
        <v>0</v>
      </c>
      <c r="E76" s="200">
        <f>E13</f>
        <v>0</v>
      </c>
      <c r="F76" s="200">
        <f>F13</f>
        <v>0</v>
      </c>
      <c r="G76" s="170"/>
      <c r="H76" s="200">
        <f>H13</f>
        <v>0</v>
      </c>
      <c r="I76" s="200">
        <f>I13</f>
        <v>0</v>
      </c>
      <c r="J76" s="200">
        <f>J13</f>
        <v>0</v>
      </c>
      <c r="K76" s="200">
        <f>K13</f>
        <v>0</v>
      </c>
      <c r="L76" s="170"/>
      <c r="M76" s="200">
        <f>M13</f>
        <v>0</v>
      </c>
      <c r="N76" s="200">
        <f>N13</f>
        <v>0</v>
      </c>
      <c r="O76" s="200">
        <f>O13</f>
        <v>0</v>
      </c>
      <c r="P76" s="200">
        <f>P13</f>
        <v>0</v>
      </c>
    </row>
    <row r="77" spans="1:17" s="168" customFormat="1" x14ac:dyDescent="0.2">
      <c r="A77" s="40"/>
      <c r="B77" s="208" t="s">
        <v>248</v>
      </c>
      <c r="C77" s="200">
        <f>MAX(C40+C63,C57+C61+C63)</f>
        <v>350</v>
      </c>
      <c r="D77" s="200">
        <f>MAX(D40+D63,D57+D61+D63)</f>
        <v>350</v>
      </c>
      <c r="E77" s="200">
        <f>MAX(E40+E63,E57+E61+E63)</f>
        <v>350</v>
      </c>
      <c r="F77" s="200">
        <f>MAX(F40+F63,F57+F61+F63)</f>
        <v>350</v>
      </c>
      <c r="G77" s="170"/>
      <c r="H77" s="200">
        <f>MAX(H40+H63,H57+H61+H63)</f>
        <v>350</v>
      </c>
      <c r="I77" s="200">
        <f>MAX(I40+I63,I57+I61+I63)</f>
        <v>350</v>
      </c>
      <c r="J77" s="200">
        <f>MAX(J40+J63,J57+J61+J63)</f>
        <v>350</v>
      </c>
      <c r="K77" s="200">
        <f>MAX(K40+K63,K57+K61+K63)</f>
        <v>350</v>
      </c>
      <c r="L77" s="170"/>
      <c r="M77" s="200">
        <f>MAX(M40+M63,M57+M61+M63)</f>
        <v>350</v>
      </c>
      <c r="N77" s="200">
        <f>MAX(N40+N63,N57+N61+N63)</f>
        <v>350</v>
      </c>
      <c r="O77" s="200">
        <f>MAX(O40+O63,O57+O61+O63)</f>
        <v>350</v>
      </c>
      <c r="P77" s="200">
        <f>MAX(P40+P63,P57+P61+P63)</f>
        <v>350</v>
      </c>
    </row>
    <row r="78" spans="1:17" s="168" customFormat="1" x14ac:dyDescent="0.2">
      <c r="A78" s="40"/>
      <c r="B78" s="209" t="s">
        <v>246</v>
      </c>
      <c r="C78" s="200">
        <f>C76-C77</f>
        <v>-350</v>
      </c>
      <c r="D78" s="200">
        <f>D76-D77</f>
        <v>-350</v>
      </c>
      <c r="E78" s="200">
        <f>E76-E77</f>
        <v>-350</v>
      </c>
      <c r="F78" s="200">
        <f>F76-F77</f>
        <v>-350</v>
      </c>
      <c r="G78" s="170"/>
      <c r="H78" s="200">
        <f>H76-H77</f>
        <v>-350</v>
      </c>
      <c r="I78" s="200">
        <f>I76-I77</f>
        <v>-350</v>
      </c>
      <c r="J78" s="200">
        <f>J76-J77</f>
        <v>-350</v>
      </c>
      <c r="K78" s="200">
        <f>K76-K77</f>
        <v>-350</v>
      </c>
      <c r="L78" s="170"/>
      <c r="M78" s="200">
        <f>M76-M77</f>
        <v>-350</v>
      </c>
      <c r="N78" s="200">
        <f>N76-N77</f>
        <v>-350</v>
      </c>
      <c r="O78" s="200">
        <f>O76-O77</f>
        <v>-350</v>
      </c>
      <c r="P78" s="200">
        <f>P76-P77</f>
        <v>-350</v>
      </c>
    </row>
    <row r="79" spans="1:17" s="168" customFormat="1" x14ac:dyDescent="0.2">
      <c r="A79" s="40"/>
      <c r="B79" s="93" t="s">
        <v>247</v>
      </c>
      <c r="C79" s="210">
        <f>IF(C77=0,0,C76/C77)</f>
        <v>0</v>
      </c>
      <c r="D79" s="210">
        <f t="shared" ref="D79:E79" si="3">IF(D77=0,0,D76/D77)</f>
        <v>0</v>
      </c>
      <c r="E79" s="210">
        <f t="shared" si="3"/>
        <v>0</v>
      </c>
      <c r="F79" s="210">
        <f>IF(F77=0,0,F76/F77)</f>
        <v>0</v>
      </c>
      <c r="G79" s="170"/>
      <c r="H79" s="210">
        <f>IF(H77=0,0,H76/H77)</f>
        <v>0</v>
      </c>
      <c r="I79" s="210">
        <f t="shared" ref="I79:K79" si="4">IF(I77=0,0,I76/I77)</f>
        <v>0</v>
      </c>
      <c r="J79" s="210">
        <f t="shared" si="4"/>
        <v>0</v>
      </c>
      <c r="K79" s="210">
        <f t="shared" si="4"/>
        <v>0</v>
      </c>
      <c r="L79" s="170"/>
      <c r="M79" s="210">
        <f>IF(M77=0,0,M76/M77)</f>
        <v>0</v>
      </c>
      <c r="N79" s="210">
        <f t="shared" ref="N79:P79" si="5">IF(N77=0,0,N76/N77)</f>
        <v>0</v>
      </c>
      <c r="O79" s="210">
        <f t="shared" si="5"/>
        <v>0</v>
      </c>
      <c r="P79" s="210">
        <f t="shared" si="5"/>
        <v>0</v>
      </c>
    </row>
    <row r="80" spans="1:17" s="168" customFormat="1" x14ac:dyDescent="0.2">
      <c r="A80" s="40"/>
      <c r="B80" s="188"/>
      <c r="C80" s="211"/>
      <c r="D80" s="211"/>
      <c r="E80" s="211"/>
      <c r="F80" s="211"/>
      <c r="G80" s="170"/>
      <c r="H80" s="211"/>
      <c r="I80" s="211"/>
      <c r="J80" s="211"/>
      <c r="K80" s="211"/>
      <c r="L80" s="170"/>
      <c r="M80" s="211"/>
      <c r="N80" s="211"/>
      <c r="O80" s="211"/>
      <c r="P80" s="211"/>
    </row>
    <row r="81" spans="1:16" s="168" customFormat="1" ht="15.75" customHeight="1" x14ac:dyDescent="0.2">
      <c r="A81" s="40"/>
      <c r="B81" s="207" t="s">
        <v>27</v>
      </c>
      <c r="C81" s="211"/>
      <c r="D81" s="211"/>
      <c r="E81" s="211"/>
      <c r="F81" s="211"/>
      <c r="G81" s="170"/>
      <c r="H81" s="211"/>
      <c r="I81" s="211"/>
      <c r="J81" s="211"/>
      <c r="K81" s="211"/>
      <c r="L81" s="170"/>
      <c r="M81" s="211"/>
      <c r="N81" s="211"/>
      <c r="O81" s="211"/>
      <c r="P81" s="211"/>
    </row>
    <row r="82" spans="1:16" s="168" customFormat="1" x14ac:dyDescent="0.2">
      <c r="A82" s="40"/>
      <c r="B82" s="93" t="s">
        <v>244</v>
      </c>
      <c r="C82" s="200">
        <f>C13</f>
        <v>0</v>
      </c>
      <c r="D82" s="200">
        <f>D13</f>
        <v>0</v>
      </c>
      <c r="E82" s="200">
        <f>E13</f>
        <v>0</v>
      </c>
      <c r="F82" s="200">
        <f>F13</f>
        <v>0</v>
      </c>
      <c r="G82" s="170"/>
      <c r="H82" s="200">
        <f>H13</f>
        <v>0</v>
      </c>
      <c r="I82" s="200">
        <f>I13</f>
        <v>0</v>
      </c>
      <c r="J82" s="200">
        <f>J13</f>
        <v>0</v>
      </c>
      <c r="K82" s="200">
        <f>K13</f>
        <v>0</v>
      </c>
      <c r="L82" s="170"/>
      <c r="M82" s="200">
        <f>M13</f>
        <v>0</v>
      </c>
      <c r="N82" s="200">
        <f>N13</f>
        <v>0</v>
      </c>
      <c r="O82" s="200">
        <f>O13</f>
        <v>0</v>
      </c>
      <c r="P82" s="200">
        <f>P13</f>
        <v>0</v>
      </c>
    </row>
    <row r="83" spans="1:16" s="168" customFormat="1" x14ac:dyDescent="0.2">
      <c r="A83" s="40"/>
      <c r="B83" s="209" t="s">
        <v>249</v>
      </c>
      <c r="C83" s="200">
        <f>MAX(C40+C63,C59+C61+C63)</f>
        <v>350</v>
      </c>
      <c r="D83" s="200">
        <f>MAX(D40+D63,D59+D61+D63)</f>
        <v>350</v>
      </c>
      <c r="E83" s="200">
        <f>MAX(E40+E63,E59+E61+E63)</f>
        <v>350</v>
      </c>
      <c r="F83" s="200">
        <f>MAX(F40+F63,F59+F61+F63)</f>
        <v>350</v>
      </c>
      <c r="G83" s="170"/>
      <c r="H83" s="200">
        <f>MAX(H40+H63,H59+H61+H63)</f>
        <v>350</v>
      </c>
      <c r="I83" s="200">
        <f>MAX(I40+I63,I59+I61+I63)</f>
        <v>350</v>
      </c>
      <c r="J83" s="200">
        <f>MAX(J40+J63,J59+J61+J63)</f>
        <v>350</v>
      </c>
      <c r="K83" s="200">
        <f>MAX(K40+K63,K59+K61+K63)</f>
        <v>350</v>
      </c>
      <c r="L83" s="170"/>
      <c r="M83" s="200">
        <f>MAX(M40+M63,M59+M61+M63)</f>
        <v>350</v>
      </c>
      <c r="N83" s="200">
        <f>MAX(N40+N63,N59+N61+N63)</f>
        <v>350</v>
      </c>
      <c r="O83" s="200">
        <f>MAX(O40+O63,O59+O61+O63)</f>
        <v>350</v>
      </c>
      <c r="P83" s="200">
        <f>MAX(P40+P63,P59+P61+P63)</f>
        <v>350</v>
      </c>
    </row>
    <row r="84" spans="1:16" s="168" customFormat="1" x14ac:dyDescent="0.2">
      <c r="A84" s="40"/>
      <c r="B84" s="209" t="s">
        <v>246</v>
      </c>
      <c r="C84" s="200">
        <f>C82-C83</f>
        <v>-350</v>
      </c>
      <c r="D84" s="200">
        <f>D82-D83</f>
        <v>-350</v>
      </c>
      <c r="E84" s="200">
        <f>E82-E83</f>
        <v>-350</v>
      </c>
      <c r="F84" s="200">
        <f>F82-F83</f>
        <v>-350</v>
      </c>
      <c r="G84" s="170"/>
      <c r="H84" s="200">
        <f>H82-H83</f>
        <v>-350</v>
      </c>
      <c r="I84" s="200">
        <f>I82-I83</f>
        <v>-350</v>
      </c>
      <c r="J84" s="200">
        <f>J82-J83</f>
        <v>-350</v>
      </c>
      <c r="K84" s="200">
        <f>K82-K83</f>
        <v>-350</v>
      </c>
      <c r="L84" s="170"/>
      <c r="M84" s="200">
        <f>M82-M83</f>
        <v>-350</v>
      </c>
      <c r="N84" s="200">
        <f>N82-N83</f>
        <v>-350</v>
      </c>
      <c r="O84" s="200">
        <f>O82-O83</f>
        <v>-350</v>
      </c>
      <c r="P84" s="200">
        <f>P82-P83</f>
        <v>-350</v>
      </c>
    </row>
    <row r="85" spans="1:16" s="168" customFormat="1" x14ac:dyDescent="0.2">
      <c r="A85" s="40"/>
      <c r="B85" s="93" t="s">
        <v>247</v>
      </c>
      <c r="C85" s="210">
        <f>IF(C83=0,0,C82/C83)</f>
        <v>0</v>
      </c>
      <c r="D85" s="210">
        <f t="shared" ref="D85:F85" si="6">IF(D83=0,0,D82/D83)</f>
        <v>0</v>
      </c>
      <c r="E85" s="210">
        <f t="shared" si="6"/>
        <v>0</v>
      </c>
      <c r="F85" s="210">
        <f t="shared" si="6"/>
        <v>0</v>
      </c>
      <c r="G85" s="170"/>
      <c r="H85" s="210">
        <f>IF(H83=0,0,H82/H83)</f>
        <v>0</v>
      </c>
      <c r="I85" s="210">
        <f t="shared" ref="I85:J85" si="7">IF(I83=0,0,I82/I83)</f>
        <v>0</v>
      </c>
      <c r="J85" s="210">
        <f t="shared" si="7"/>
        <v>0</v>
      </c>
      <c r="K85" s="210">
        <f>IF(K83=0,0,K82/K83)</f>
        <v>0</v>
      </c>
      <c r="L85" s="170"/>
      <c r="M85" s="210">
        <f>IF(M83=0,0,M82/M83)</f>
        <v>0</v>
      </c>
      <c r="N85" s="210">
        <f>IF(N83=0,0,N82/N83)</f>
        <v>0</v>
      </c>
      <c r="O85" s="210">
        <f>IF(O83=0,0,O82/O83)</f>
        <v>0</v>
      </c>
      <c r="P85" s="210">
        <f>IF(P83=0,0,P82/P83)</f>
        <v>0</v>
      </c>
    </row>
    <row r="86" spans="1:16" s="168" customFormat="1" x14ac:dyDescent="0.2">
      <c r="A86" s="40"/>
      <c r="B86" s="40"/>
      <c r="C86" s="170"/>
      <c r="D86" s="205"/>
      <c r="E86" s="170"/>
      <c r="F86" s="170"/>
      <c r="G86" s="170"/>
      <c r="H86" s="170"/>
      <c r="I86" s="170"/>
      <c r="J86" s="170"/>
      <c r="K86" s="170"/>
      <c r="L86" s="170"/>
      <c r="M86" s="170"/>
      <c r="N86" s="170"/>
      <c r="O86" s="170"/>
      <c r="P86" s="170"/>
    </row>
    <row r="87" spans="1:16" s="168" customFormat="1" ht="13.5" customHeight="1" x14ac:dyDescent="0.2">
      <c r="A87" s="40"/>
      <c r="B87" s="213" t="s">
        <v>250</v>
      </c>
      <c r="C87" s="211"/>
      <c r="D87" s="211"/>
      <c r="E87" s="211"/>
      <c r="F87" s="211"/>
      <c r="G87" s="170"/>
      <c r="H87" s="211"/>
      <c r="I87" s="211"/>
      <c r="J87" s="211"/>
      <c r="K87" s="211"/>
      <c r="L87" s="170"/>
      <c r="M87" s="211"/>
      <c r="N87" s="211"/>
      <c r="O87" s="211"/>
      <c r="P87" s="211"/>
    </row>
    <row r="88" spans="1:16" s="168" customFormat="1" x14ac:dyDescent="0.2">
      <c r="A88" s="40"/>
      <c r="B88" s="93" t="s">
        <v>244</v>
      </c>
      <c r="C88" s="200">
        <f>C13</f>
        <v>0</v>
      </c>
      <c r="D88" s="200">
        <f>D13</f>
        <v>0</v>
      </c>
      <c r="E88" s="200">
        <f>E13</f>
        <v>0</v>
      </c>
      <c r="F88" s="200">
        <f>F13</f>
        <v>0</v>
      </c>
      <c r="G88" s="170"/>
      <c r="H88" s="200">
        <f>H13</f>
        <v>0</v>
      </c>
      <c r="I88" s="200">
        <f>I13</f>
        <v>0</v>
      </c>
      <c r="J88" s="200">
        <f>J13</f>
        <v>0</v>
      </c>
      <c r="K88" s="200">
        <f>K13</f>
        <v>0</v>
      </c>
      <c r="L88" s="170"/>
      <c r="M88" s="200">
        <f>M13</f>
        <v>0</v>
      </c>
      <c r="N88" s="200">
        <f>N13</f>
        <v>0</v>
      </c>
      <c r="O88" s="200">
        <f>O13</f>
        <v>0</v>
      </c>
      <c r="P88" s="200">
        <f>P13</f>
        <v>0</v>
      </c>
    </row>
    <row r="89" spans="1:16" s="168" customFormat="1" x14ac:dyDescent="0.2">
      <c r="A89" s="40"/>
      <c r="B89" s="93" t="s">
        <v>251</v>
      </c>
      <c r="C89" s="200">
        <f>MAX(C40,C61)</f>
        <v>350</v>
      </c>
      <c r="D89" s="200">
        <f>MAX(D40,D61)</f>
        <v>350</v>
      </c>
      <c r="E89" s="200">
        <f>MAX(E40,E61)</f>
        <v>350</v>
      </c>
      <c r="F89" s="200">
        <f>MAX(F40,F61)</f>
        <v>350</v>
      </c>
      <c r="G89" s="170"/>
      <c r="H89" s="200">
        <f>MAX(H40,H61)</f>
        <v>350</v>
      </c>
      <c r="I89" s="200">
        <f>MAX(I40,I61)</f>
        <v>350</v>
      </c>
      <c r="J89" s="200">
        <f>MAX(J40,J61)</f>
        <v>350</v>
      </c>
      <c r="K89" s="200">
        <f>MAX(K40,K61)</f>
        <v>350</v>
      </c>
      <c r="L89" s="170"/>
      <c r="M89" s="200">
        <f>MAX(M40,M61)</f>
        <v>350</v>
      </c>
      <c r="N89" s="200">
        <f>MAX(N40,N61)</f>
        <v>350</v>
      </c>
      <c r="O89" s="200">
        <f>MAX(O40,O61)</f>
        <v>350</v>
      </c>
      <c r="P89" s="200">
        <f>MAX(P40,P61)</f>
        <v>350</v>
      </c>
    </row>
    <row r="90" spans="1:16" s="168" customFormat="1" x14ac:dyDescent="0.2">
      <c r="A90" s="40"/>
      <c r="B90" s="93" t="s">
        <v>246</v>
      </c>
      <c r="C90" s="200">
        <f>C88-C89</f>
        <v>-350</v>
      </c>
      <c r="D90" s="200">
        <f>D88-D89</f>
        <v>-350</v>
      </c>
      <c r="E90" s="200">
        <f>E88-E89</f>
        <v>-350</v>
      </c>
      <c r="F90" s="200">
        <f>F88-F89</f>
        <v>-350</v>
      </c>
      <c r="G90" s="170"/>
      <c r="H90" s="200">
        <f>H88-H89</f>
        <v>-350</v>
      </c>
      <c r="I90" s="200">
        <f>I88-I89</f>
        <v>-350</v>
      </c>
      <c r="J90" s="200">
        <f>J88-J89</f>
        <v>-350</v>
      </c>
      <c r="K90" s="200">
        <f>K88-K89</f>
        <v>-350</v>
      </c>
      <c r="L90" s="170"/>
      <c r="M90" s="200">
        <f>M88-M89</f>
        <v>-350</v>
      </c>
      <c r="N90" s="200">
        <f>N88-N89</f>
        <v>-350</v>
      </c>
      <c r="O90" s="200">
        <f>O88-O89</f>
        <v>-350</v>
      </c>
      <c r="P90" s="200">
        <f>P88-P89</f>
        <v>-350</v>
      </c>
    </row>
    <row r="91" spans="1:16" x14ac:dyDescent="0.2">
      <c r="B91" s="93" t="s">
        <v>247</v>
      </c>
      <c r="C91" s="210">
        <f>IF(C89=0,0,C88/C89)</f>
        <v>0</v>
      </c>
      <c r="D91" s="210">
        <f t="shared" ref="D91:F91" si="8">IF(D89=0,0,D88/D89)</f>
        <v>0</v>
      </c>
      <c r="E91" s="210">
        <f t="shared" si="8"/>
        <v>0</v>
      </c>
      <c r="F91" s="210">
        <f t="shared" si="8"/>
        <v>0</v>
      </c>
      <c r="G91" s="170"/>
      <c r="H91" s="210">
        <f>IF(H89=0,0,H88/H89)</f>
        <v>0</v>
      </c>
      <c r="I91" s="210">
        <f t="shared" ref="I91:K91" si="9">IF(I89=0,0,I88/I89)</f>
        <v>0</v>
      </c>
      <c r="J91" s="210">
        <f t="shared" si="9"/>
        <v>0</v>
      </c>
      <c r="K91" s="210">
        <f t="shared" si="9"/>
        <v>0</v>
      </c>
      <c r="L91" s="170"/>
      <c r="M91" s="210">
        <f>IF(M89=0,0,M88/M89)</f>
        <v>0</v>
      </c>
      <c r="N91" s="210">
        <f t="shared" ref="N91:P91" si="10">IF(N89=0,0,N88/N89)</f>
        <v>0</v>
      </c>
      <c r="O91" s="210">
        <f t="shared" si="10"/>
        <v>0</v>
      </c>
      <c r="P91" s="210">
        <f t="shared" si="10"/>
        <v>0</v>
      </c>
    </row>
    <row r="92" spans="1:16" x14ac:dyDescent="0.2">
      <c r="B92" s="188"/>
      <c r="C92" s="211"/>
      <c r="D92" s="211"/>
      <c r="E92" s="211"/>
      <c r="F92" s="211"/>
      <c r="G92" s="170"/>
      <c r="H92" s="211"/>
      <c r="I92" s="211"/>
      <c r="J92" s="211"/>
      <c r="K92" s="211"/>
      <c r="L92" s="190"/>
      <c r="M92" s="211"/>
      <c r="N92" s="211"/>
      <c r="O92" s="211"/>
      <c r="P92" s="211"/>
    </row>
    <row r="93" spans="1:16" x14ac:dyDescent="0.2">
      <c r="A93" s="37"/>
      <c r="B93" s="37"/>
      <c r="C93" s="37"/>
      <c r="D93" s="37"/>
      <c r="E93" s="37"/>
      <c r="F93" s="37"/>
      <c r="G93" s="37"/>
      <c r="H93" s="37"/>
      <c r="I93" s="37"/>
      <c r="J93" s="37"/>
      <c r="K93" s="37"/>
      <c r="L93" s="37"/>
      <c r="M93" s="37"/>
      <c r="N93" s="37"/>
      <c r="O93" s="37"/>
      <c r="P93" s="37"/>
    </row>
    <row r="94" spans="1:16" x14ac:dyDescent="0.2">
      <c r="D94" s="214"/>
    </row>
    <row r="95" spans="1:16" ht="26.1" customHeight="1" x14ac:dyDescent="0.2">
      <c r="A95" s="156"/>
      <c r="B95" s="480" t="s">
        <v>252</v>
      </c>
      <c r="C95" s="480"/>
      <c r="D95" s="480"/>
      <c r="E95" s="480"/>
      <c r="F95" s="480"/>
    </row>
    <row r="96" spans="1:16" x14ac:dyDescent="0.2">
      <c r="A96" s="156"/>
      <c r="B96" s="480" t="s">
        <v>253</v>
      </c>
      <c r="C96" s="480"/>
      <c r="D96" s="480"/>
      <c r="E96" s="480"/>
      <c r="F96" s="480"/>
      <c r="G96" s="480"/>
      <c r="H96" s="480"/>
      <c r="I96" s="480"/>
      <c r="J96" s="480"/>
      <c r="K96" s="480"/>
    </row>
    <row r="97" spans="1:11" x14ac:dyDescent="0.2">
      <c r="A97" s="156"/>
      <c r="B97" s="480" t="s">
        <v>254</v>
      </c>
      <c r="C97" s="480"/>
      <c r="D97" s="480"/>
      <c r="E97" s="480"/>
      <c r="F97" s="480"/>
      <c r="G97" s="480"/>
      <c r="H97" s="480"/>
      <c r="I97" s="480"/>
      <c r="J97" s="480"/>
      <c r="K97" s="480"/>
    </row>
    <row r="98" spans="1:11" x14ac:dyDescent="0.2">
      <c r="A98" s="156"/>
      <c r="B98" s="156"/>
      <c r="C98" s="156"/>
      <c r="D98" s="156"/>
    </row>
    <row r="99" spans="1:11" ht="36" x14ac:dyDescent="0.2">
      <c r="A99" s="156"/>
      <c r="B99" s="40" t="s">
        <v>255</v>
      </c>
    </row>
    <row r="100" spans="1:11" x14ac:dyDescent="0.2">
      <c r="A100" s="156"/>
      <c r="B100" s="21" t="s">
        <v>256</v>
      </c>
    </row>
    <row r="101" spans="1:11" x14ac:dyDescent="0.2">
      <c r="C101" s="156"/>
      <c r="D101" s="21"/>
      <c r="E101" s="40"/>
    </row>
    <row r="102" spans="1:11" ht="15" x14ac:dyDescent="0.2">
      <c r="B102" s="215" t="s">
        <v>257</v>
      </c>
    </row>
    <row r="104" spans="1:11" ht="38.1" customHeight="1" x14ac:dyDescent="0.2">
      <c r="B104" s="479" t="s">
        <v>258</v>
      </c>
      <c r="C104" s="479"/>
      <c r="D104" s="479"/>
      <c r="E104" s="479"/>
      <c r="F104" s="479"/>
    </row>
    <row r="106" spans="1:11" x14ac:dyDescent="0.2">
      <c r="B106" s="40" t="s">
        <v>259</v>
      </c>
    </row>
    <row r="107" spans="1:11" ht="31.5" customHeight="1" x14ac:dyDescent="0.2">
      <c r="B107" s="478" t="s">
        <v>260</v>
      </c>
      <c r="C107" s="478"/>
      <c r="D107" s="478"/>
      <c r="E107" s="478"/>
      <c r="F107" s="478"/>
      <c r="G107" s="42"/>
      <c r="H107" s="42"/>
      <c r="I107" s="42"/>
      <c r="J107" s="42"/>
      <c r="K107" s="42"/>
    </row>
    <row r="109" spans="1:11" x14ac:dyDescent="0.2">
      <c r="B109" s="156"/>
      <c r="C109" s="156"/>
      <c r="D109" s="156"/>
    </row>
  </sheetData>
  <sheetProtection password="F0A6"/>
  <mergeCells count="8">
    <mergeCell ref="B107:F107"/>
    <mergeCell ref="B104:F104"/>
    <mergeCell ref="C9:F9"/>
    <mergeCell ref="H9:K9"/>
    <mergeCell ref="M9:P9"/>
    <mergeCell ref="B96:K96"/>
    <mergeCell ref="B97:K97"/>
    <mergeCell ref="B95:F95"/>
  </mergeCells>
  <conditionalFormatting sqref="C47:F49 H47:K49 M47:P49">
    <cfRule type="cellIs" dxfId="13" priority="1" operator="equal">
      <formula>"Vaade täyttyy"</formula>
    </cfRule>
    <cfRule type="cellIs" dxfId="12" priority="2" operator="equal">
      <formula>"Vaade ei täyty"</formula>
    </cfRule>
  </conditionalFormatting>
  <hyperlinks>
    <hyperlink ref="B102" r:id="rId1" xr:uid="{18D41F65-E66E-46BB-B5B2-3DEEF8F7C06E}"/>
  </hyperlinks>
  <pageMargins left="0.70866141732283472" right="0.51181102362204722" top="0.39370078740157483" bottom="0.11811023622047245" header="0.31496062992125984" footer="0.19685039370078741"/>
  <pageSetup paperSize="9" scale="28" fitToHeight="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8C0C4-8EEC-441C-821F-E0E1FB02F1D4}">
  <sheetPr>
    <tabColor theme="3" tint="0.249977111117893"/>
  </sheetPr>
  <dimension ref="A1:H54"/>
  <sheetViews>
    <sheetView showGridLines="0" topLeftCell="B1" zoomScale="99" zoomScaleNormal="110" workbookViewId="0">
      <selection activeCell="C8" sqref="C8"/>
    </sheetView>
  </sheetViews>
  <sheetFormatPr defaultRowHeight="15" x14ac:dyDescent="0.25"/>
  <cols>
    <col min="1" max="1" width="6.140625" customWidth="1"/>
    <col min="2" max="2" width="56" customWidth="1"/>
    <col min="3" max="6" width="18.28515625" customWidth="1"/>
    <col min="7" max="7" width="5.140625" style="216" customWidth="1"/>
  </cols>
  <sheetData>
    <row r="1" spans="1:7" x14ac:dyDescent="0.25">
      <c r="B1" s="8"/>
      <c r="C1" s="8"/>
      <c r="D1" s="8"/>
      <c r="E1" s="8"/>
      <c r="F1" s="8"/>
    </row>
    <row r="4" spans="1:7" x14ac:dyDescent="0.25">
      <c r="B4" s="14" t="s">
        <v>43</v>
      </c>
      <c r="C4" s="217"/>
      <c r="D4" s="17"/>
    </row>
    <row r="5" spans="1:7" x14ac:dyDescent="0.25">
      <c r="B5" s="218"/>
      <c r="E5" s="21"/>
      <c r="F5" s="156"/>
    </row>
    <row r="6" spans="1:7" ht="15.6" customHeight="1" x14ac:dyDescent="0.25">
      <c r="B6" s="158" t="s">
        <v>261</v>
      </c>
      <c r="C6" s="21"/>
      <c r="D6" s="21"/>
      <c r="E6" s="21"/>
      <c r="F6" s="156"/>
    </row>
    <row r="7" spans="1:7" ht="15.6" customHeight="1" x14ac:dyDescent="0.25">
      <c r="B7" s="156"/>
      <c r="C7" s="21"/>
      <c r="D7" s="21"/>
      <c r="E7" s="21"/>
      <c r="F7" s="219"/>
    </row>
    <row r="8" spans="1:7" ht="15.6" customHeight="1" x14ac:dyDescent="0.25">
      <c r="B8" s="23" t="s">
        <v>50</v>
      </c>
      <c r="C8" s="220" t="s">
        <v>51</v>
      </c>
      <c r="D8" s="21"/>
      <c r="E8" s="241"/>
      <c r="F8" s="156"/>
    </row>
    <row r="9" spans="1:7" x14ac:dyDescent="0.25">
      <c r="A9" s="23"/>
      <c r="B9" s="23"/>
      <c r="C9" s="21"/>
      <c r="D9" s="21"/>
      <c r="E9" s="220"/>
      <c r="F9" s="156"/>
    </row>
    <row r="10" spans="1:7" ht="20.25" customHeight="1" thickBot="1" x14ac:dyDescent="0.3">
      <c r="A10" s="221"/>
      <c r="B10" s="243" t="s">
        <v>262</v>
      </c>
      <c r="C10" s="227"/>
      <c r="D10" s="227"/>
      <c r="E10" s="227"/>
      <c r="F10" s="227"/>
      <c r="G10" s="222"/>
    </row>
    <row r="11" spans="1:7" ht="18" customHeight="1" thickBot="1" x14ac:dyDescent="0.3">
      <c r="A11" s="221"/>
      <c r="B11" s="308" t="s">
        <v>263</v>
      </c>
      <c r="C11" s="309">
        <v>2025</v>
      </c>
      <c r="D11" s="309" t="s">
        <v>53</v>
      </c>
      <c r="E11" s="309" t="s">
        <v>54</v>
      </c>
      <c r="F11" s="310" t="s">
        <v>55</v>
      </c>
      <c r="G11" s="222"/>
    </row>
    <row r="12" spans="1:7" x14ac:dyDescent="0.25">
      <c r="A12" s="221"/>
      <c r="B12" s="311" t="s">
        <v>264</v>
      </c>
      <c r="C12" s="312">
        <f>'Own funds and capital adequacy'!C18</f>
        <v>0</v>
      </c>
      <c r="D12" s="312">
        <f>'Own funds and capital adequacy'!D18</f>
        <v>0</v>
      </c>
      <c r="E12" s="312">
        <f>'Own funds and capital adequacy'!E18</f>
        <v>0</v>
      </c>
      <c r="F12" s="313">
        <f>'Own funds and capital adequacy'!F18</f>
        <v>0</v>
      </c>
      <c r="G12" s="222"/>
    </row>
    <row r="13" spans="1:7" x14ac:dyDescent="0.25">
      <c r="A13" s="221"/>
      <c r="B13" s="314" t="s">
        <v>221</v>
      </c>
      <c r="C13" s="315">
        <f>'Own funds and capital adequacy'!C19</f>
        <v>0</v>
      </c>
      <c r="D13" s="315">
        <f>'Own funds and capital adequacy'!D19</f>
        <v>0</v>
      </c>
      <c r="E13" s="315">
        <f>'Own funds and capital adequacy'!E19</f>
        <v>0</v>
      </c>
      <c r="F13" s="316">
        <f>'Own funds and capital adequacy'!F19</f>
        <v>0</v>
      </c>
      <c r="G13" s="222"/>
    </row>
    <row r="14" spans="1:7" x14ac:dyDescent="0.25">
      <c r="A14" s="221"/>
      <c r="B14" s="314" t="s">
        <v>140</v>
      </c>
      <c r="C14" s="315">
        <f>'Own funds and capital adequacy'!C20</f>
        <v>0</v>
      </c>
      <c r="D14" s="315">
        <f>'Own funds and capital adequacy'!D20</f>
        <v>0</v>
      </c>
      <c r="E14" s="315">
        <f>'Own funds and capital adequacy'!E20</f>
        <v>0</v>
      </c>
      <c r="F14" s="316">
        <f>'Own funds and capital adequacy'!F20</f>
        <v>0</v>
      </c>
      <c r="G14" s="222"/>
    </row>
    <row r="15" spans="1:7" x14ac:dyDescent="0.25">
      <c r="A15" s="221"/>
      <c r="B15" s="314" t="s">
        <v>222</v>
      </c>
      <c r="C15" s="315">
        <f>'Own funds and capital adequacy'!C21</f>
        <v>0</v>
      </c>
      <c r="D15" s="315">
        <f>'Own funds and capital adequacy'!D21</f>
        <v>0</v>
      </c>
      <c r="E15" s="315">
        <f>'Own funds and capital adequacy'!E21</f>
        <v>0</v>
      </c>
      <c r="F15" s="316">
        <f>'Own funds and capital adequacy'!F21</f>
        <v>0</v>
      </c>
      <c r="G15" s="222"/>
    </row>
    <row r="16" spans="1:7" x14ac:dyDescent="0.25">
      <c r="A16" s="221"/>
      <c r="B16" s="317" t="s">
        <v>223</v>
      </c>
      <c r="C16" s="315">
        <f>'Own funds and capital adequacy'!C22</f>
        <v>0</v>
      </c>
      <c r="D16" s="315">
        <f>'Own funds and capital adequacy'!D22</f>
        <v>0</v>
      </c>
      <c r="E16" s="315">
        <f>'Own funds and capital adequacy'!E22</f>
        <v>0</v>
      </c>
      <c r="F16" s="316">
        <f>'Own funds and capital adequacy'!F22</f>
        <v>0</v>
      </c>
      <c r="G16" s="222"/>
    </row>
    <row r="17" spans="1:7" x14ac:dyDescent="0.25">
      <c r="A17" s="221"/>
      <c r="B17" s="314" t="s">
        <v>224</v>
      </c>
      <c r="C17" s="315">
        <f>'Own funds and capital adequacy'!C23</f>
        <v>0</v>
      </c>
      <c r="D17" s="315">
        <f>'Own funds and capital adequacy'!D23</f>
        <v>0</v>
      </c>
      <c r="E17" s="315">
        <f>'Own funds and capital adequacy'!E23</f>
        <v>0</v>
      </c>
      <c r="F17" s="316">
        <f>'Own funds and capital adequacy'!F23</f>
        <v>0</v>
      </c>
      <c r="G17" s="222"/>
    </row>
    <row r="18" spans="1:7" x14ac:dyDescent="0.25">
      <c r="A18" s="221"/>
      <c r="B18" s="314" t="s">
        <v>229</v>
      </c>
      <c r="C18" s="315">
        <f>'Own funds and capital adequacy'!C24</f>
        <v>0</v>
      </c>
      <c r="D18" s="315">
        <f>'Own funds and capital adequacy'!D24</f>
        <v>0</v>
      </c>
      <c r="E18" s="315">
        <f>'Own funds and capital adequacy'!E24</f>
        <v>0</v>
      </c>
      <c r="F18" s="316">
        <f>'Own funds and capital adequacy'!F24</f>
        <v>0</v>
      </c>
      <c r="G18" s="222"/>
    </row>
    <row r="19" spans="1:7" ht="15.75" thickBot="1" x14ac:dyDescent="0.3">
      <c r="A19" s="221"/>
      <c r="B19" s="318" t="s">
        <v>265</v>
      </c>
      <c r="C19" s="319">
        <f>SUM(C12:C18)</f>
        <v>0</v>
      </c>
      <c r="D19" s="319">
        <f t="shared" ref="D19:F19" si="0">SUM(D12:D18)</f>
        <v>0</v>
      </c>
      <c r="E19" s="319">
        <f t="shared" si="0"/>
        <v>0</v>
      </c>
      <c r="F19" s="320">
        <f t="shared" si="0"/>
        <v>0</v>
      </c>
      <c r="G19" s="222"/>
    </row>
    <row r="20" spans="1:7" x14ac:dyDescent="0.25">
      <c r="B20" s="241"/>
      <c r="C20" s="241"/>
      <c r="D20" s="241"/>
      <c r="E20" s="241"/>
      <c r="F20" s="241"/>
    </row>
    <row r="21" spans="1:7" ht="18" customHeight="1" thickBot="1" x14ac:dyDescent="0.3">
      <c r="B21" s="243" t="s">
        <v>266</v>
      </c>
      <c r="C21" s="241"/>
      <c r="D21" s="241"/>
      <c r="E21" s="241"/>
      <c r="F21" s="241"/>
    </row>
    <row r="22" spans="1:7" ht="19.5" customHeight="1" thickBot="1" x14ac:dyDescent="0.3">
      <c r="B22" s="308" t="s">
        <v>263</v>
      </c>
      <c r="C22" s="309">
        <v>2025</v>
      </c>
      <c r="D22" s="309" t="s">
        <v>53</v>
      </c>
      <c r="E22" s="309" t="s">
        <v>54</v>
      </c>
      <c r="F22" s="310" t="s">
        <v>55</v>
      </c>
    </row>
    <row r="23" spans="1:7" ht="21.75" customHeight="1" thickBot="1" x14ac:dyDescent="0.3">
      <c r="B23" s="321" t="s">
        <v>52</v>
      </c>
      <c r="C23" s="322"/>
      <c r="D23" s="322"/>
      <c r="E23" s="322"/>
      <c r="F23" s="323"/>
    </row>
    <row r="24" spans="1:7" x14ac:dyDescent="0.25">
      <c r="B24" s="324" t="s">
        <v>244</v>
      </c>
      <c r="C24" s="343">
        <f>'Own funds and capital adequacy'!C70</f>
        <v>0</v>
      </c>
      <c r="D24" s="343">
        <f>'Own funds and capital adequacy'!D70</f>
        <v>0</v>
      </c>
      <c r="E24" s="343">
        <f>'Own funds and capital adequacy'!E70</f>
        <v>0</v>
      </c>
      <c r="F24" s="344">
        <f>'Own funds and capital adequacy'!F70</f>
        <v>0</v>
      </c>
    </row>
    <row r="25" spans="1:7" x14ac:dyDescent="0.25">
      <c r="B25" s="327" t="s">
        <v>267</v>
      </c>
      <c r="C25" s="346">
        <f>'Own funds and capital adequacy'!C71</f>
        <v>350</v>
      </c>
      <c r="D25" s="346">
        <f>'Own funds and capital adequacy'!D71</f>
        <v>350</v>
      </c>
      <c r="E25" s="346">
        <f>'Own funds and capital adequacy'!E71</f>
        <v>350</v>
      </c>
      <c r="F25" s="353">
        <f>'Own funds and capital adequacy'!F71</f>
        <v>350</v>
      </c>
    </row>
    <row r="26" spans="1:7" x14ac:dyDescent="0.25">
      <c r="B26" s="330" t="s">
        <v>268</v>
      </c>
      <c r="C26" s="351">
        <f>'Own funds and capital adequacy'!C40</f>
        <v>350</v>
      </c>
      <c r="D26" s="351">
        <f>'Own funds and capital adequacy'!D40</f>
        <v>350</v>
      </c>
      <c r="E26" s="351">
        <f>'Own funds and capital adequacy'!E40</f>
        <v>350</v>
      </c>
      <c r="F26" s="352">
        <f>'Own funds and capital adequacy'!F40</f>
        <v>350</v>
      </c>
    </row>
    <row r="27" spans="1:7" x14ac:dyDescent="0.25">
      <c r="B27" s="330" t="s">
        <v>269</v>
      </c>
      <c r="C27" s="346">
        <f>'Own funds and capital adequacy'!C55</f>
        <v>0</v>
      </c>
      <c r="D27" s="346">
        <f>'Own funds and capital adequacy'!D55</f>
        <v>0</v>
      </c>
      <c r="E27" s="346">
        <f>'Own funds and capital adequacy'!E55</f>
        <v>0</v>
      </c>
      <c r="F27" s="353">
        <f>'Own funds and capital adequacy'!F55</f>
        <v>0</v>
      </c>
    </row>
    <row r="28" spans="1:7" x14ac:dyDescent="0.25">
      <c r="B28" s="330" t="s">
        <v>270</v>
      </c>
      <c r="C28" s="331">
        <f>'Own funds and capital adequacy'!C61</f>
        <v>0</v>
      </c>
      <c r="D28" s="331">
        <f>'Own funds and capital adequacy'!D61</f>
        <v>0</v>
      </c>
      <c r="E28" s="331">
        <f>'Own funds and capital adequacy'!E61</f>
        <v>0</v>
      </c>
      <c r="F28" s="332">
        <f>'Own funds and capital adequacy'!F61</f>
        <v>0</v>
      </c>
    </row>
    <row r="29" spans="1:7" x14ac:dyDescent="0.25">
      <c r="B29" s="330" t="s">
        <v>271</v>
      </c>
      <c r="C29" s="331">
        <f>'Own funds and capital adequacy'!C63</f>
        <v>0</v>
      </c>
      <c r="D29" s="331">
        <f>'Own funds and capital adequacy'!D63</f>
        <v>0</v>
      </c>
      <c r="E29" s="331">
        <f>'Own funds and capital adequacy'!E63</f>
        <v>0</v>
      </c>
      <c r="F29" s="332">
        <f>'Own funds and capital adequacy'!F63</f>
        <v>0</v>
      </c>
    </row>
    <row r="30" spans="1:7" ht="15.75" thickBot="1" x14ac:dyDescent="0.3">
      <c r="B30" s="348" t="s">
        <v>272</v>
      </c>
      <c r="C30" s="334">
        <f>C24-C25</f>
        <v>-350</v>
      </c>
      <c r="D30" s="334">
        <f>D24-D25</f>
        <v>-350</v>
      </c>
      <c r="E30" s="334">
        <f>E24-E25</f>
        <v>-350</v>
      </c>
      <c r="F30" s="335">
        <f>F24-F25</f>
        <v>-350</v>
      </c>
    </row>
    <row r="31" spans="1:7" ht="21.75" customHeight="1" thickBot="1" x14ac:dyDescent="0.3">
      <c r="B31" s="340" t="s">
        <v>278</v>
      </c>
      <c r="C31" s="349"/>
      <c r="D31" s="349"/>
      <c r="E31" s="349"/>
      <c r="F31" s="350"/>
    </row>
    <row r="32" spans="1:7" x14ac:dyDescent="0.25">
      <c r="B32" s="324" t="s">
        <v>244</v>
      </c>
      <c r="C32" s="351">
        <f>'Own funds and capital adequacy'!H70</f>
        <v>0</v>
      </c>
      <c r="D32" s="351">
        <f>'Own funds and capital adequacy'!I70</f>
        <v>0</v>
      </c>
      <c r="E32" s="351">
        <f>'Own funds and capital adequacy'!J70</f>
        <v>0</v>
      </c>
      <c r="F32" s="352">
        <f>'Own funds and capital adequacy'!K70</f>
        <v>0</v>
      </c>
    </row>
    <row r="33" spans="2:6" x14ac:dyDescent="0.25">
      <c r="B33" s="327" t="s">
        <v>267</v>
      </c>
      <c r="C33" s="351">
        <f>'Own funds and capital adequacy'!H71</f>
        <v>350</v>
      </c>
      <c r="D33" s="351">
        <f>'Own funds and capital adequacy'!I71</f>
        <v>350</v>
      </c>
      <c r="E33" s="351">
        <f>'Own funds and capital adequacy'!J71</f>
        <v>350</v>
      </c>
      <c r="F33" s="352">
        <f>'Own funds and capital adequacy'!K71</f>
        <v>350</v>
      </c>
    </row>
    <row r="34" spans="2:6" x14ac:dyDescent="0.25">
      <c r="B34" s="330" t="s">
        <v>268</v>
      </c>
      <c r="C34" s="351">
        <f>'Own funds and capital adequacy'!H40</f>
        <v>350</v>
      </c>
      <c r="D34" s="351">
        <f>'Own funds and capital adequacy'!I40</f>
        <v>350</v>
      </c>
      <c r="E34" s="351">
        <f>'Own funds and capital adequacy'!J40</f>
        <v>350</v>
      </c>
      <c r="F34" s="352">
        <f>'Own funds and capital adequacy'!K40</f>
        <v>350</v>
      </c>
    </row>
    <row r="35" spans="2:6" x14ac:dyDescent="0.25">
      <c r="B35" s="330" t="s">
        <v>269</v>
      </c>
      <c r="C35" s="346">
        <f>'Own funds and capital adequacy'!H55</f>
        <v>0</v>
      </c>
      <c r="D35" s="346">
        <f>'Own funds and capital adequacy'!I55</f>
        <v>0</v>
      </c>
      <c r="E35" s="346">
        <f>'Own funds and capital adequacy'!J55</f>
        <v>0</v>
      </c>
      <c r="F35" s="353">
        <f>'Own funds and capital adequacy'!K55</f>
        <v>0</v>
      </c>
    </row>
    <row r="36" spans="2:6" x14ac:dyDescent="0.25">
      <c r="B36" s="330" t="s">
        <v>270</v>
      </c>
      <c r="C36" s="331">
        <f>'Own funds and capital adequacy'!H61</f>
        <v>0</v>
      </c>
      <c r="D36" s="331">
        <f>'Own funds and capital adequacy'!I61</f>
        <v>0</v>
      </c>
      <c r="E36" s="331">
        <f>'Own funds and capital adequacy'!J61</f>
        <v>0</v>
      </c>
      <c r="F36" s="332">
        <f>'Own funds and capital adequacy'!K61</f>
        <v>0</v>
      </c>
    </row>
    <row r="37" spans="2:6" x14ac:dyDescent="0.25">
      <c r="B37" s="330" t="s">
        <v>271</v>
      </c>
      <c r="C37" s="331">
        <f>'Own funds and capital adequacy'!H63</f>
        <v>0</v>
      </c>
      <c r="D37" s="331">
        <f>'Own funds and capital adequacy'!I63</f>
        <v>0</v>
      </c>
      <c r="E37" s="331">
        <f>'Own funds and capital adequacy'!J63</f>
        <v>0</v>
      </c>
      <c r="F37" s="332">
        <f>'Own funds and capital adequacy'!K63</f>
        <v>0</v>
      </c>
    </row>
    <row r="38" spans="2:6" ht="15.75" thickBot="1" x14ac:dyDescent="0.3">
      <c r="B38" s="348" t="s">
        <v>272</v>
      </c>
      <c r="C38" s="334">
        <f>C32-C33</f>
        <v>-350</v>
      </c>
      <c r="D38" s="334">
        <f>D32-D33</f>
        <v>-350</v>
      </c>
      <c r="E38" s="334">
        <f>E32-E33</f>
        <v>-350</v>
      </c>
      <c r="F38" s="335">
        <f>F32-F33</f>
        <v>-350</v>
      </c>
    </row>
    <row r="39" spans="2:6" ht="21.75" customHeight="1" thickBot="1" x14ac:dyDescent="0.3">
      <c r="B39" s="340" t="s">
        <v>273</v>
      </c>
      <c r="C39" s="349"/>
      <c r="D39" s="349"/>
      <c r="E39" s="349"/>
      <c r="F39" s="350"/>
    </row>
    <row r="40" spans="2:6" x14ac:dyDescent="0.25">
      <c r="B40" s="324" t="s">
        <v>244</v>
      </c>
      <c r="C40" s="351">
        <f>'Own funds and capital adequacy'!M70</f>
        <v>0</v>
      </c>
      <c r="D40" s="351">
        <f>'Own funds and capital adequacy'!N70</f>
        <v>0</v>
      </c>
      <c r="E40" s="351">
        <f>'Own funds and capital adequacy'!O70</f>
        <v>0</v>
      </c>
      <c r="F40" s="352">
        <f>'Own funds and capital adequacy'!P70</f>
        <v>0</v>
      </c>
    </row>
    <row r="41" spans="2:6" x14ac:dyDescent="0.25">
      <c r="B41" s="327" t="s">
        <v>267</v>
      </c>
      <c r="C41" s="351">
        <f>'Own funds and capital adequacy'!M71</f>
        <v>350</v>
      </c>
      <c r="D41" s="351">
        <f>'Own funds and capital adequacy'!N71</f>
        <v>350</v>
      </c>
      <c r="E41" s="351">
        <f>'Own funds and capital adequacy'!O71</f>
        <v>350</v>
      </c>
      <c r="F41" s="352">
        <f>'Own funds and capital adequacy'!P71</f>
        <v>350</v>
      </c>
    </row>
    <row r="42" spans="2:6" x14ac:dyDescent="0.25">
      <c r="B42" s="330" t="s">
        <v>268</v>
      </c>
      <c r="C42" s="351">
        <f>'Own funds and capital adequacy'!M40</f>
        <v>350</v>
      </c>
      <c r="D42" s="351">
        <f>'Own funds and capital adequacy'!N40</f>
        <v>350</v>
      </c>
      <c r="E42" s="351">
        <f>'Own funds and capital adequacy'!O40</f>
        <v>350</v>
      </c>
      <c r="F42" s="352">
        <f>'Own funds and capital adequacy'!P40</f>
        <v>350</v>
      </c>
    </row>
    <row r="43" spans="2:6" x14ac:dyDescent="0.25">
      <c r="B43" s="330" t="s">
        <v>269</v>
      </c>
      <c r="C43" s="346">
        <f>'Own funds and capital adequacy'!M55</f>
        <v>0</v>
      </c>
      <c r="D43" s="346">
        <f>'Own funds and capital adequacy'!N55</f>
        <v>0</v>
      </c>
      <c r="E43" s="346">
        <f>'Own funds and capital adequacy'!O55</f>
        <v>0</v>
      </c>
      <c r="F43" s="353">
        <f>'Own funds and capital adequacy'!P55</f>
        <v>0</v>
      </c>
    </row>
    <row r="44" spans="2:6" x14ac:dyDescent="0.25">
      <c r="B44" s="330" t="s">
        <v>270</v>
      </c>
      <c r="C44" s="331">
        <f>'Own funds and capital adequacy'!M61</f>
        <v>0</v>
      </c>
      <c r="D44" s="331">
        <f>'Own funds and capital adequacy'!N61</f>
        <v>0</v>
      </c>
      <c r="E44" s="331">
        <f>'Own funds and capital adequacy'!O61</f>
        <v>0</v>
      </c>
      <c r="F44" s="332">
        <f>'Own funds and capital adequacy'!P61</f>
        <v>0</v>
      </c>
    </row>
    <row r="45" spans="2:6" x14ac:dyDescent="0.25">
      <c r="B45" s="330" t="s">
        <v>271</v>
      </c>
      <c r="C45" s="331">
        <f>'Own funds and capital adequacy'!M63</f>
        <v>0</v>
      </c>
      <c r="D45" s="331">
        <f>'Own funds and capital adequacy'!N63</f>
        <v>0</v>
      </c>
      <c r="E45" s="331">
        <f>'Own funds and capital adequacy'!O63</f>
        <v>0</v>
      </c>
      <c r="F45" s="332">
        <f>'Own funds and capital adequacy'!P63</f>
        <v>0</v>
      </c>
    </row>
    <row r="46" spans="2:6" ht="15.75" thickBot="1" x14ac:dyDescent="0.3">
      <c r="B46" s="333" t="s">
        <v>272</v>
      </c>
      <c r="C46" s="334">
        <f>C40-C41</f>
        <v>-350</v>
      </c>
      <c r="D46" s="334">
        <f t="shared" ref="D46:F46" si="1">D40-D41</f>
        <v>-350</v>
      </c>
      <c r="E46" s="334">
        <f>E40-E41</f>
        <v>-350</v>
      </c>
      <c r="F46" s="335">
        <f t="shared" si="1"/>
        <v>-350</v>
      </c>
    </row>
    <row r="53" spans="8:8" x14ac:dyDescent="0.25">
      <c r="H53" s="339"/>
    </row>
    <row r="54" spans="8:8" x14ac:dyDescent="0.25">
      <c r="H54" t="s">
        <v>274</v>
      </c>
    </row>
  </sheetData>
  <conditionalFormatting sqref="C30:F30 C38:F38 C46:F46">
    <cfRule type="cellIs" dxfId="11" priority="1" operator="equal">
      <formula>0</formula>
    </cfRule>
    <cfRule type="cellIs" dxfId="10" priority="2" operator="lessThan">
      <formula>0</formula>
    </cfRule>
    <cfRule type="cellIs" dxfId="9" priority="3" operator="greater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DD89-570E-4A3F-9D77-96816B8ED4CB}">
  <sheetPr>
    <tabColor theme="3" tint="0.749992370372631"/>
  </sheetPr>
  <dimension ref="A1:H54"/>
  <sheetViews>
    <sheetView showGridLines="0" zoomScale="120" zoomScaleNormal="120" workbookViewId="0">
      <selection activeCell="C8" sqref="C8"/>
    </sheetView>
  </sheetViews>
  <sheetFormatPr defaultRowHeight="15" x14ac:dyDescent="0.25"/>
  <cols>
    <col min="1" max="1" width="6.85546875" customWidth="1"/>
    <col min="2" max="2" width="59.85546875" customWidth="1"/>
    <col min="3" max="6" width="18.28515625" customWidth="1"/>
    <col min="7" max="7" width="5.140625" style="216" customWidth="1"/>
    <col min="16" max="16" width="8.7109375" customWidth="1"/>
  </cols>
  <sheetData>
    <row r="1" spans="1:7" x14ac:dyDescent="0.25">
      <c r="B1" s="8"/>
      <c r="C1" s="8"/>
      <c r="D1" s="8"/>
      <c r="E1" s="8"/>
      <c r="F1" s="8"/>
    </row>
    <row r="4" spans="1:7" x14ac:dyDescent="0.25">
      <c r="B4" s="14" t="s">
        <v>43</v>
      </c>
      <c r="C4" s="217"/>
      <c r="D4" s="17"/>
    </row>
    <row r="5" spans="1:7" x14ac:dyDescent="0.25">
      <c r="B5" s="218"/>
      <c r="C5" s="21"/>
      <c r="D5" s="21"/>
      <c r="E5" s="21"/>
      <c r="F5" s="156"/>
    </row>
    <row r="6" spans="1:7" ht="15.6" customHeight="1" x14ac:dyDescent="0.25">
      <c r="B6" s="158" t="s">
        <v>275</v>
      </c>
      <c r="C6" s="20"/>
      <c r="D6" s="21"/>
      <c r="E6" s="21"/>
      <c r="F6" s="156"/>
    </row>
    <row r="7" spans="1:7" ht="15.6" customHeight="1" x14ac:dyDescent="0.25">
      <c r="B7" s="156"/>
      <c r="C7" s="156"/>
      <c r="D7" s="21"/>
      <c r="E7" s="21"/>
      <c r="F7" s="219"/>
    </row>
    <row r="8" spans="1:7" ht="15.6" customHeight="1" x14ac:dyDescent="0.25">
      <c r="B8" s="23" t="s">
        <v>50</v>
      </c>
      <c r="C8" s="220" t="s">
        <v>51</v>
      </c>
      <c r="D8" s="21"/>
      <c r="E8" s="241"/>
      <c r="F8" s="156"/>
    </row>
    <row r="9" spans="1:7" x14ac:dyDescent="0.25">
      <c r="B9" s="241"/>
      <c r="C9" s="241"/>
      <c r="D9" s="241"/>
      <c r="E9" s="241"/>
      <c r="F9" s="241"/>
    </row>
    <row r="10" spans="1:7" x14ac:dyDescent="0.25">
      <c r="A10" s="221"/>
      <c r="B10" s="241"/>
      <c r="C10" s="241"/>
      <c r="D10" s="241"/>
      <c r="E10" s="241"/>
      <c r="F10" s="241"/>
      <c r="G10" s="222"/>
    </row>
    <row r="11" spans="1:7" ht="18" customHeight="1" thickBot="1" x14ac:dyDescent="0.3">
      <c r="A11" s="221"/>
      <c r="B11" s="243" t="s">
        <v>276</v>
      </c>
      <c r="C11" s="227"/>
      <c r="D11" s="227"/>
      <c r="E11" s="227"/>
      <c r="F11" s="227"/>
      <c r="G11" s="222"/>
    </row>
    <row r="12" spans="1:7" ht="18" customHeight="1" thickBot="1" x14ac:dyDescent="0.3">
      <c r="A12" s="221"/>
      <c r="B12" s="308" t="s">
        <v>263</v>
      </c>
      <c r="C12" s="309">
        <v>2025</v>
      </c>
      <c r="D12" s="309" t="s">
        <v>53</v>
      </c>
      <c r="E12" s="309" t="s">
        <v>54</v>
      </c>
      <c r="F12" s="310" t="s">
        <v>55</v>
      </c>
      <c r="G12" s="222"/>
    </row>
    <row r="13" spans="1:7" x14ac:dyDescent="0.25">
      <c r="A13" s="221"/>
      <c r="B13" s="311" t="s">
        <v>264</v>
      </c>
      <c r="C13" s="312">
        <f>'Own funds and capital adequacy'!C18</f>
        <v>0</v>
      </c>
      <c r="D13" s="312">
        <f>'Own funds and capital adequacy'!D18</f>
        <v>0</v>
      </c>
      <c r="E13" s="312">
        <f>'Own funds and capital adequacy'!E18</f>
        <v>0</v>
      </c>
      <c r="F13" s="313">
        <f>'Own funds and capital adequacy'!F18</f>
        <v>0</v>
      </c>
      <c r="G13" s="222"/>
    </row>
    <row r="14" spans="1:7" x14ac:dyDescent="0.25">
      <c r="A14" s="221"/>
      <c r="B14" s="314" t="s">
        <v>221</v>
      </c>
      <c r="C14" s="315">
        <f>'Own funds and capital adequacy'!C19</f>
        <v>0</v>
      </c>
      <c r="D14" s="315">
        <f>'Own funds and capital adequacy'!D19</f>
        <v>0</v>
      </c>
      <c r="E14" s="315">
        <f>'Own funds and capital adequacy'!E19</f>
        <v>0</v>
      </c>
      <c r="F14" s="316">
        <f>'Own funds and capital adequacy'!F19</f>
        <v>0</v>
      </c>
      <c r="G14" s="222"/>
    </row>
    <row r="15" spans="1:7" x14ac:dyDescent="0.25">
      <c r="A15" s="221"/>
      <c r="B15" s="314" t="s">
        <v>140</v>
      </c>
      <c r="C15" s="315">
        <f>'Own funds and capital adequacy'!C20</f>
        <v>0</v>
      </c>
      <c r="D15" s="315">
        <f>'Own funds and capital adequacy'!D20</f>
        <v>0</v>
      </c>
      <c r="E15" s="315">
        <f>'Own funds and capital adequacy'!E20</f>
        <v>0</v>
      </c>
      <c r="F15" s="316">
        <f>'Own funds and capital adequacy'!F20</f>
        <v>0</v>
      </c>
      <c r="G15" s="222"/>
    </row>
    <row r="16" spans="1:7" x14ac:dyDescent="0.25">
      <c r="A16" s="221"/>
      <c r="B16" s="314" t="s">
        <v>222</v>
      </c>
      <c r="C16" s="315">
        <f>'Own funds and capital adequacy'!C21</f>
        <v>0</v>
      </c>
      <c r="D16" s="315">
        <f>'Own funds and capital adequacy'!D21</f>
        <v>0</v>
      </c>
      <c r="E16" s="315">
        <f>'Own funds and capital adequacy'!E21</f>
        <v>0</v>
      </c>
      <c r="F16" s="316">
        <f>'Own funds and capital adequacy'!F21</f>
        <v>0</v>
      </c>
      <c r="G16" s="222"/>
    </row>
    <row r="17" spans="1:7" x14ac:dyDescent="0.25">
      <c r="A17" s="221"/>
      <c r="B17" s="317" t="s">
        <v>223</v>
      </c>
      <c r="C17" s="315">
        <f>'Own funds and capital adequacy'!C22</f>
        <v>0</v>
      </c>
      <c r="D17" s="315">
        <f>'Own funds and capital adequacy'!D22</f>
        <v>0</v>
      </c>
      <c r="E17" s="315">
        <f>'Own funds and capital adequacy'!E22</f>
        <v>0</v>
      </c>
      <c r="F17" s="316">
        <f>'Own funds and capital adequacy'!F22</f>
        <v>0</v>
      </c>
      <c r="G17" s="222"/>
    </row>
    <row r="18" spans="1:7" x14ac:dyDescent="0.25">
      <c r="A18" s="221"/>
      <c r="B18" s="314" t="s">
        <v>224</v>
      </c>
      <c r="C18" s="315">
        <f>'Own funds and capital adequacy'!C23</f>
        <v>0</v>
      </c>
      <c r="D18" s="315">
        <f>'Own funds and capital adequacy'!D23</f>
        <v>0</v>
      </c>
      <c r="E18" s="315">
        <f>'Own funds and capital adequacy'!E23</f>
        <v>0</v>
      </c>
      <c r="F18" s="316">
        <f>'Own funds and capital adequacy'!F23</f>
        <v>0</v>
      </c>
      <c r="G18" s="222"/>
    </row>
    <row r="19" spans="1:7" x14ac:dyDescent="0.25">
      <c r="A19" s="221"/>
      <c r="B19" s="314" t="s">
        <v>229</v>
      </c>
      <c r="C19" s="315">
        <f>'Own funds and capital adequacy'!C24</f>
        <v>0</v>
      </c>
      <c r="D19" s="315">
        <f>'Own funds and capital adequacy'!D24</f>
        <v>0</v>
      </c>
      <c r="E19" s="315">
        <f>'Own funds and capital adequacy'!E24</f>
        <v>0</v>
      </c>
      <c r="F19" s="316">
        <f>'Own funds and capital adequacy'!F24</f>
        <v>0</v>
      </c>
      <c r="G19" s="222"/>
    </row>
    <row r="20" spans="1:7" ht="15.75" thickBot="1" x14ac:dyDescent="0.3">
      <c r="A20" s="221"/>
      <c r="B20" s="318" t="s">
        <v>265</v>
      </c>
      <c r="C20" s="319">
        <f>SUM(C13:C19)</f>
        <v>0</v>
      </c>
      <c r="D20" s="319">
        <f t="shared" ref="D20:F20" si="0">SUM(D13:D19)</f>
        <v>0</v>
      </c>
      <c r="E20" s="319">
        <f t="shared" si="0"/>
        <v>0</v>
      </c>
      <c r="F20" s="320">
        <f t="shared" si="0"/>
        <v>0</v>
      </c>
      <c r="G20" s="222"/>
    </row>
    <row r="21" spans="1:7" x14ac:dyDescent="0.25">
      <c r="A21" s="221"/>
      <c r="B21" s="241"/>
      <c r="C21" s="241"/>
      <c r="D21" s="241"/>
      <c r="E21" s="241"/>
      <c r="F21" s="241"/>
      <c r="G21" s="222"/>
    </row>
    <row r="22" spans="1:7" ht="18" customHeight="1" thickBot="1" x14ac:dyDescent="0.3">
      <c r="B22" s="243" t="s">
        <v>266</v>
      </c>
      <c r="C22" s="241"/>
      <c r="D22" s="241"/>
      <c r="E22" s="241"/>
      <c r="F22" s="241"/>
    </row>
    <row r="23" spans="1:7" ht="18.75" customHeight="1" thickBot="1" x14ac:dyDescent="0.3">
      <c r="B23" s="308" t="s">
        <v>263</v>
      </c>
      <c r="C23" s="309">
        <v>2025</v>
      </c>
      <c r="D23" s="309" t="s">
        <v>53</v>
      </c>
      <c r="E23" s="309" t="s">
        <v>54</v>
      </c>
      <c r="F23" s="310" t="s">
        <v>55</v>
      </c>
    </row>
    <row r="24" spans="1:7" ht="20.25" customHeight="1" thickBot="1" x14ac:dyDescent="0.3">
      <c r="B24" s="321" t="s">
        <v>52</v>
      </c>
      <c r="C24" s="322"/>
      <c r="D24" s="322"/>
      <c r="E24" s="322"/>
      <c r="F24" s="323"/>
    </row>
    <row r="25" spans="1:7" x14ac:dyDescent="0.25">
      <c r="B25" s="324" t="s">
        <v>244</v>
      </c>
      <c r="C25" s="325">
        <f>'Own funds and capital adequacy'!C76</f>
        <v>0</v>
      </c>
      <c r="D25" s="325">
        <f>'Own funds and capital adequacy'!D76</f>
        <v>0</v>
      </c>
      <c r="E25" s="325">
        <f>'Own funds and capital adequacy'!E76</f>
        <v>0</v>
      </c>
      <c r="F25" s="326">
        <f>'Own funds and capital adequacy'!F76</f>
        <v>0</v>
      </c>
    </row>
    <row r="26" spans="1:7" x14ac:dyDescent="0.25">
      <c r="B26" s="327" t="s">
        <v>267</v>
      </c>
      <c r="C26" s="328">
        <f>'Own funds and capital adequacy'!C77</f>
        <v>350</v>
      </c>
      <c r="D26" s="328">
        <f>'Own funds and capital adequacy'!D77</f>
        <v>350</v>
      </c>
      <c r="E26" s="328">
        <f>'Own funds and capital adequacy'!E77</f>
        <v>350</v>
      </c>
      <c r="F26" s="329">
        <f>'Own funds and capital adequacy'!F77</f>
        <v>350</v>
      </c>
    </row>
    <row r="27" spans="1:7" x14ac:dyDescent="0.25">
      <c r="B27" s="330" t="s">
        <v>268</v>
      </c>
      <c r="C27" s="328">
        <f>'Own funds and capital adequacy'!C40</f>
        <v>350</v>
      </c>
      <c r="D27" s="328">
        <f>'Own funds and capital adequacy'!D40</f>
        <v>350</v>
      </c>
      <c r="E27" s="328">
        <f>'Own funds and capital adequacy'!E40</f>
        <v>350</v>
      </c>
      <c r="F27" s="329">
        <f>'Own funds and capital adequacy'!F40</f>
        <v>350</v>
      </c>
    </row>
    <row r="28" spans="1:7" x14ac:dyDescent="0.25">
      <c r="B28" s="330" t="s">
        <v>277</v>
      </c>
      <c r="C28" s="328">
        <f>'Own funds and capital adequacy'!C57</f>
        <v>0</v>
      </c>
      <c r="D28" s="328">
        <f>'Own funds and capital adequacy'!D57</f>
        <v>0</v>
      </c>
      <c r="E28" s="328">
        <f>'Own funds and capital adequacy'!E57</f>
        <v>0</v>
      </c>
      <c r="F28" s="329">
        <f>'Own funds and capital adequacy'!F57</f>
        <v>0</v>
      </c>
    </row>
    <row r="29" spans="1:7" x14ac:dyDescent="0.25">
      <c r="B29" s="330" t="s">
        <v>270</v>
      </c>
      <c r="C29" s="331">
        <f>'Own funds and capital adequacy'!C61</f>
        <v>0</v>
      </c>
      <c r="D29" s="331">
        <f>'Own funds and capital adequacy'!D61</f>
        <v>0</v>
      </c>
      <c r="E29" s="331">
        <f>'Own funds and capital adequacy'!E61</f>
        <v>0</v>
      </c>
      <c r="F29" s="332">
        <f>'Own funds and capital adequacy'!F61</f>
        <v>0</v>
      </c>
    </row>
    <row r="30" spans="1:7" x14ac:dyDescent="0.25">
      <c r="B30" s="330" t="s">
        <v>271</v>
      </c>
      <c r="C30" s="331">
        <f>'Own funds and capital adequacy'!C63</f>
        <v>0</v>
      </c>
      <c r="D30" s="331">
        <f>'Own funds and capital adequacy'!D63</f>
        <v>0</v>
      </c>
      <c r="E30" s="331">
        <f>'Own funds and capital adequacy'!E63</f>
        <v>0</v>
      </c>
      <c r="F30" s="332">
        <f>'Own funds and capital adequacy'!F63</f>
        <v>0</v>
      </c>
    </row>
    <row r="31" spans="1:7" ht="15.75" thickBot="1" x14ac:dyDescent="0.3">
      <c r="B31" s="333" t="s">
        <v>272</v>
      </c>
      <c r="C31" s="334">
        <f>C25-C26</f>
        <v>-350</v>
      </c>
      <c r="D31" s="334">
        <f>D25-D26</f>
        <v>-350</v>
      </c>
      <c r="E31" s="334">
        <f>E25-E26</f>
        <v>-350</v>
      </c>
      <c r="F31" s="335">
        <f>F25-F26</f>
        <v>-350</v>
      </c>
    </row>
    <row r="32" spans="1:7" ht="20.25" customHeight="1" thickBot="1" x14ac:dyDescent="0.3">
      <c r="B32" s="336" t="s">
        <v>278</v>
      </c>
      <c r="C32" s="337"/>
      <c r="D32" s="337"/>
      <c r="E32" s="337"/>
      <c r="F32" s="338"/>
    </row>
    <row r="33" spans="2:6" x14ac:dyDescent="0.25">
      <c r="B33" s="324" t="s">
        <v>244</v>
      </c>
      <c r="C33" s="325">
        <f>'Own funds and capital adequacy'!H76</f>
        <v>0</v>
      </c>
      <c r="D33" s="325">
        <f>'Own funds and capital adequacy'!I76</f>
        <v>0</v>
      </c>
      <c r="E33" s="325">
        <f>'Own funds and capital adequacy'!J76</f>
        <v>0</v>
      </c>
      <c r="F33" s="326">
        <f>'Own funds and capital adequacy'!K76</f>
        <v>0</v>
      </c>
    </row>
    <row r="34" spans="2:6" x14ac:dyDescent="0.25">
      <c r="B34" s="327" t="s">
        <v>267</v>
      </c>
      <c r="C34" s="328">
        <f>'Own funds and capital adequacy'!H77</f>
        <v>350</v>
      </c>
      <c r="D34" s="328">
        <f>'Own funds and capital adequacy'!I77</f>
        <v>350</v>
      </c>
      <c r="E34" s="328">
        <f>'Own funds and capital adequacy'!J77</f>
        <v>350</v>
      </c>
      <c r="F34" s="329">
        <f>'Own funds and capital adequacy'!K77</f>
        <v>350</v>
      </c>
    </row>
    <row r="35" spans="2:6" x14ac:dyDescent="0.25">
      <c r="B35" s="330" t="s">
        <v>268</v>
      </c>
      <c r="C35" s="328">
        <f>'Own funds and capital adequacy'!H40</f>
        <v>350</v>
      </c>
      <c r="D35" s="328">
        <f>'Own funds and capital adequacy'!I40</f>
        <v>350</v>
      </c>
      <c r="E35" s="328">
        <f>'Own funds and capital adequacy'!J40</f>
        <v>350</v>
      </c>
      <c r="F35" s="329">
        <f>'Own funds and capital adequacy'!K40</f>
        <v>350</v>
      </c>
    </row>
    <row r="36" spans="2:6" x14ac:dyDescent="0.25">
      <c r="B36" s="330" t="s">
        <v>277</v>
      </c>
      <c r="C36" s="328">
        <f>'Own funds and capital adequacy'!H57</f>
        <v>0</v>
      </c>
      <c r="D36" s="328">
        <f>'Own funds and capital adequacy'!I57</f>
        <v>0</v>
      </c>
      <c r="E36" s="328">
        <f>'Own funds and capital adequacy'!J57</f>
        <v>0</v>
      </c>
      <c r="F36" s="329">
        <f>'Own funds and capital adequacy'!K57</f>
        <v>0</v>
      </c>
    </row>
    <row r="37" spans="2:6" x14ac:dyDescent="0.25">
      <c r="B37" s="330" t="s">
        <v>270</v>
      </c>
      <c r="C37" s="331">
        <f>'Own funds and capital adequacy'!H61</f>
        <v>0</v>
      </c>
      <c r="D37" s="331">
        <f>'Own funds and capital adequacy'!I61</f>
        <v>0</v>
      </c>
      <c r="E37" s="331">
        <f>'Own funds and capital adequacy'!J61</f>
        <v>0</v>
      </c>
      <c r="F37" s="332">
        <f>'Own funds and capital adequacy'!K61</f>
        <v>0</v>
      </c>
    </row>
    <row r="38" spans="2:6" x14ac:dyDescent="0.25">
      <c r="B38" s="330" t="s">
        <v>271</v>
      </c>
      <c r="C38" s="331">
        <f>'Own funds and capital adequacy'!H63</f>
        <v>0</v>
      </c>
      <c r="D38" s="331">
        <f>'Own funds and capital adequacy'!I63</f>
        <v>0</v>
      </c>
      <c r="E38" s="331">
        <f>'Own funds and capital adequacy'!J63</f>
        <v>0</v>
      </c>
      <c r="F38" s="332">
        <f>'Own funds and capital adequacy'!K63</f>
        <v>0</v>
      </c>
    </row>
    <row r="39" spans="2:6" ht="15.75" thickBot="1" x14ac:dyDescent="0.3">
      <c r="B39" s="333" t="s">
        <v>272</v>
      </c>
      <c r="C39" s="334">
        <f>C33-C34</f>
        <v>-350</v>
      </c>
      <c r="D39" s="334">
        <f>D33-D34</f>
        <v>-350</v>
      </c>
      <c r="E39" s="334">
        <f>E33-E34</f>
        <v>-350</v>
      </c>
      <c r="F39" s="335">
        <f>F33-F34</f>
        <v>-350</v>
      </c>
    </row>
    <row r="40" spans="2:6" ht="20.25" customHeight="1" thickBot="1" x14ac:dyDescent="0.3">
      <c r="B40" s="336" t="s">
        <v>273</v>
      </c>
      <c r="C40" s="337"/>
      <c r="D40" s="337"/>
      <c r="E40" s="337"/>
      <c r="F40" s="338"/>
    </row>
    <row r="41" spans="2:6" x14ac:dyDescent="0.25">
      <c r="B41" s="324" t="s">
        <v>244</v>
      </c>
      <c r="C41" s="325">
        <f>'Own funds and capital adequacy'!M76</f>
        <v>0</v>
      </c>
      <c r="D41" s="325">
        <f>'Own funds and capital adequacy'!N76</f>
        <v>0</v>
      </c>
      <c r="E41" s="325">
        <f>'Own funds and capital adequacy'!O76</f>
        <v>0</v>
      </c>
      <c r="F41" s="326">
        <f>'Own funds and capital adequacy'!P76</f>
        <v>0</v>
      </c>
    </row>
    <row r="42" spans="2:6" x14ac:dyDescent="0.25">
      <c r="B42" s="327" t="s">
        <v>267</v>
      </c>
      <c r="C42" s="328">
        <f>'Own funds and capital adequacy'!M77</f>
        <v>350</v>
      </c>
      <c r="D42" s="328">
        <f>'Own funds and capital adequacy'!N77</f>
        <v>350</v>
      </c>
      <c r="E42" s="328">
        <f>'Own funds and capital adequacy'!O77</f>
        <v>350</v>
      </c>
      <c r="F42" s="329">
        <f>'Own funds and capital adequacy'!P77</f>
        <v>350</v>
      </c>
    </row>
    <row r="43" spans="2:6" x14ac:dyDescent="0.25">
      <c r="B43" s="330" t="s">
        <v>268</v>
      </c>
      <c r="C43" s="328">
        <f>'Own funds and capital adequacy'!M40</f>
        <v>350</v>
      </c>
      <c r="D43" s="328">
        <f>'Own funds and capital adequacy'!N40</f>
        <v>350</v>
      </c>
      <c r="E43" s="328">
        <f>'Own funds and capital adequacy'!O40</f>
        <v>350</v>
      </c>
      <c r="F43" s="329">
        <f>'Own funds and capital adequacy'!P40</f>
        <v>350</v>
      </c>
    </row>
    <row r="44" spans="2:6" x14ac:dyDescent="0.25">
      <c r="B44" s="330" t="s">
        <v>277</v>
      </c>
      <c r="C44" s="328">
        <f>'Own funds and capital adequacy'!M57</f>
        <v>0</v>
      </c>
      <c r="D44" s="328">
        <f>'Own funds and capital adequacy'!N57</f>
        <v>0</v>
      </c>
      <c r="E44" s="328">
        <f>'Own funds and capital adequacy'!O57</f>
        <v>0</v>
      </c>
      <c r="F44" s="329">
        <f>'Own funds and capital adequacy'!P57</f>
        <v>0</v>
      </c>
    </row>
    <row r="45" spans="2:6" x14ac:dyDescent="0.25">
      <c r="B45" s="330" t="s">
        <v>270</v>
      </c>
      <c r="C45" s="331">
        <f>'Own funds and capital adequacy'!M61</f>
        <v>0</v>
      </c>
      <c r="D45" s="331">
        <f>'Own funds and capital adequacy'!N61</f>
        <v>0</v>
      </c>
      <c r="E45" s="331">
        <f>'Own funds and capital adequacy'!O61</f>
        <v>0</v>
      </c>
      <c r="F45" s="332">
        <f>'Own funds and capital adequacy'!P61</f>
        <v>0</v>
      </c>
    </row>
    <row r="46" spans="2:6" x14ac:dyDescent="0.25">
      <c r="B46" s="330" t="s">
        <v>271</v>
      </c>
      <c r="C46" s="331">
        <f>'Own funds and capital adequacy'!M63</f>
        <v>0</v>
      </c>
      <c r="D46" s="331">
        <f>'Own funds and capital adequacy'!N63</f>
        <v>0</v>
      </c>
      <c r="E46" s="331">
        <f>'Own funds and capital adequacy'!O63</f>
        <v>0</v>
      </c>
      <c r="F46" s="332">
        <f>'Own funds and capital adequacy'!P63</f>
        <v>0</v>
      </c>
    </row>
    <row r="47" spans="2:6" ht="15.75" thickBot="1" x14ac:dyDescent="0.3">
      <c r="B47" s="333" t="s">
        <v>272</v>
      </c>
      <c r="C47" s="334">
        <f>C41-C42</f>
        <v>-350</v>
      </c>
      <c r="D47" s="334">
        <f t="shared" ref="D47:F47" si="1">D41-D42</f>
        <v>-350</v>
      </c>
      <c r="E47" s="334">
        <f t="shared" si="1"/>
        <v>-350</v>
      </c>
      <c r="F47" s="335">
        <f t="shared" si="1"/>
        <v>-350</v>
      </c>
    </row>
    <row r="54" spans="8:8" x14ac:dyDescent="0.25">
      <c r="H54" s="339" t="s">
        <v>274</v>
      </c>
    </row>
  </sheetData>
  <conditionalFormatting sqref="C31:F31 C39:F39 C47:F47">
    <cfRule type="cellIs" dxfId="8" priority="1" operator="equal">
      <formula>0</formula>
    </cfRule>
    <cfRule type="cellIs" dxfId="7" priority="2" operator="lessThan">
      <formula>0</formula>
    </cfRule>
    <cfRule type="cellIs" dxfId="6" priority="3" operator="greaterThan">
      <formula>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A6FA-584B-411B-A127-DF6C2DC86905}">
  <sheetPr>
    <tabColor theme="3" tint="0.499984740745262"/>
  </sheetPr>
  <dimension ref="A1:H53"/>
  <sheetViews>
    <sheetView showGridLines="0" zoomScale="98" zoomScaleNormal="120" workbookViewId="0">
      <selection activeCell="D98" sqref="D98"/>
    </sheetView>
  </sheetViews>
  <sheetFormatPr defaultRowHeight="15" x14ac:dyDescent="0.25"/>
  <cols>
    <col min="1" max="1" width="6.28515625" customWidth="1"/>
    <col min="2" max="2" width="53" customWidth="1"/>
    <col min="3" max="6" width="18.28515625" customWidth="1"/>
    <col min="7" max="7" width="5.140625" style="216" customWidth="1"/>
  </cols>
  <sheetData>
    <row r="1" spans="1:7" x14ac:dyDescent="0.25">
      <c r="B1" s="8"/>
      <c r="C1" s="8"/>
      <c r="D1" s="8"/>
      <c r="E1" s="8"/>
      <c r="F1" s="8"/>
    </row>
    <row r="4" spans="1:7" x14ac:dyDescent="0.25">
      <c r="B4" s="14" t="s">
        <v>43</v>
      </c>
      <c r="C4" s="217"/>
      <c r="D4" s="17"/>
    </row>
    <row r="5" spans="1:7" x14ac:dyDescent="0.25">
      <c r="B5" s="218"/>
      <c r="E5" s="21"/>
      <c r="F5" s="156"/>
    </row>
    <row r="6" spans="1:7" ht="15.6" customHeight="1" x14ac:dyDescent="0.25">
      <c r="B6" s="158" t="s">
        <v>279</v>
      </c>
      <c r="C6" s="21"/>
      <c r="D6" s="21"/>
      <c r="E6" s="21"/>
      <c r="F6" s="156"/>
    </row>
    <row r="7" spans="1:7" ht="15.6" customHeight="1" x14ac:dyDescent="0.25">
      <c r="B7" s="156"/>
      <c r="C7" s="21"/>
      <c r="D7" s="21"/>
      <c r="E7" s="21"/>
      <c r="F7" s="219"/>
    </row>
    <row r="8" spans="1:7" ht="15.6" customHeight="1" x14ac:dyDescent="0.25">
      <c r="B8" s="23" t="s">
        <v>50</v>
      </c>
      <c r="C8" s="220" t="s">
        <v>51</v>
      </c>
      <c r="D8" s="21"/>
      <c r="E8" s="241"/>
      <c r="F8" s="156"/>
    </row>
    <row r="9" spans="1:7" x14ac:dyDescent="0.25">
      <c r="A9" s="221"/>
      <c r="B9" s="241"/>
      <c r="C9" s="241"/>
      <c r="D9" s="241"/>
      <c r="E9" s="241"/>
      <c r="F9" s="241"/>
      <c r="G9" s="222"/>
    </row>
    <row r="10" spans="1:7" ht="20.25" customHeight="1" thickBot="1" x14ac:dyDescent="0.3">
      <c r="A10" s="221"/>
      <c r="B10" s="243" t="s">
        <v>276</v>
      </c>
      <c r="C10" s="227"/>
      <c r="D10" s="227"/>
      <c r="E10" s="227"/>
      <c r="F10" s="227"/>
      <c r="G10" s="222"/>
    </row>
    <row r="11" spans="1:7" ht="18.75" customHeight="1" thickBot="1" x14ac:dyDescent="0.3">
      <c r="A11" s="221"/>
      <c r="B11" s="308" t="s">
        <v>263</v>
      </c>
      <c r="C11" s="309">
        <v>2025</v>
      </c>
      <c r="D11" s="309" t="s">
        <v>53</v>
      </c>
      <c r="E11" s="309" t="s">
        <v>54</v>
      </c>
      <c r="F11" s="310" t="s">
        <v>55</v>
      </c>
      <c r="G11" s="222"/>
    </row>
    <row r="12" spans="1:7" x14ac:dyDescent="0.25">
      <c r="A12" s="221"/>
      <c r="B12" s="311" t="s">
        <v>264</v>
      </c>
      <c r="C12" s="312">
        <f>'Own funds and capital adequacy'!C18</f>
        <v>0</v>
      </c>
      <c r="D12" s="312">
        <f>'Own funds and capital adequacy'!D18</f>
        <v>0</v>
      </c>
      <c r="E12" s="312">
        <f>'Own funds and capital adequacy'!E18</f>
        <v>0</v>
      </c>
      <c r="F12" s="313">
        <f>'Own funds and capital adequacy'!F18</f>
        <v>0</v>
      </c>
      <c r="G12" s="222"/>
    </row>
    <row r="13" spans="1:7" x14ac:dyDescent="0.25">
      <c r="A13" s="221"/>
      <c r="B13" s="314" t="s">
        <v>221</v>
      </c>
      <c r="C13" s="315">
        <f>'Own funds and capital adequacy'!C19</f>
        <v>0</v>
      </c>
      <c r="D13" s="315">
        <f>'Own funds and capital adequacy'!D19</f>
        <v>0</v>
      </c>
      <c r="E13" s="315">
        <f>'Own funds and capital adequacy'!E19</f>
        <v>0</v>
      </c>
      <c r="F13" s="316">
        <f>'Own funds and capital adequacy'!F19</f>
        <v>0</v>
      </c>
      <c r="G13" s="222"/>
    </row>
    <row r="14" spans="1:7" x14ac:dyDescent="0.25">
      <c r="A14" s="221"/>
      <c r="B14" s="314" t="s">
        <v>140</v>
      </c>
      <c r="C14" s="315">
        <f>'Own funds and capital adequacy'!C20</f>
        <v>0</v>
      </c>
      <c r="D14" s="315">
        <f>'Own funds and capital adequacy'!D20</f>
        <v>0</v>
      </c>
      <c r="E14" s="315">
        <f>'Own funds and capital adequacy'!E20</f>
        <v>0</v>
      </c>
      <c r="F14" s="316">
        <f>'Own funds and capital adequacy'!F20</f>
        <v>0</v>
      </c>
      <c r="G14" s="222"/>
    </row>
    <row r="15" spans="1:7" x14ac:dyDescent="0.25">
      <c r="A15" s="221"/>
      <c r="B15" s="314" t="s">
        <v>222</v>
      </c>
      <c r="C15" s="315">
        <f>'Own funds and capital adequacy'!C21</f>
        <v>0</v>
      </c>
      <c r="D15" s="315">
        <f>'Own funds and capital adequacy'!D21</f>
        <v>0</v>
      </c>
      <c r="E15" s="315">
        <f>'Own funds and capital adequacy'!E21</f>
        <v>0</v>
      </c>
      <c r="F15" s="316">
        <f>'Own funds and capital adequacy'!F21</f>
        <v>0</v>
      </c>
      <c r="G15" s="222"/>
    </row>
    <row r="16" spans="1:7" x14ac:dyDescent="0.25">
      <c r="A16" s="221"/>
      <c r="B16" s="317" t="s">
        <v>223</v>
      </c>
      <c r="C16" s="315">
        <f>'Own funds and capital adequacy'!C22</f>
        <v>0</v>
      </c>
      <c r="D16" s="315">
        <f>'Own funds and capital adequacy'!D22</f>
        <v>0</v>
      </c>
      <c r="E16" s="315">
        <f>'Own funds and capital adequacy'!E22</f>
        <v>0</v>
      </c>
      <c r="F16" s="316">
        <f>'Own funds and capital adequacy'!F22</f>
        <v>0</v>
      </c>
      <c r="G16" s="222"/>
    </row>
    <row r="17" spans="1:7" x14ac:dyDescent="0.25">
      <c r="A17" s="221"/>
      <c r="B17" s="314" t="s">
        <v>224</v>
      </c>
      <c r="C17" s="315">
        <f>'Own funds and capital adequacy'!C23</f>
        <v>0</v>
      </c>
      <c r="D17" s="315">
        <f>'Own funds and capital adequacy'!D23</f>
        <v>0</v>
      </c>
      <c r="E17" s="315">
        <f>'Own funds and capital adequacy'!E23</f>
        <v>0</v>
      </c>
      <c r="F17" s="316">
        <f>'Own funds and capital adequacy'!F23</f>
        <v>0</v>
      </c>
      <c r="G17" s="222"/>
    </row>
    <row r="18" spans="1:7" x14ac:dyDescent="0.25">
      <c r="A18" s="221"/>
      <c r="B18" s="314" t="s">
        <v>229</v>
      </c>
      <c r="C18" s="315">
        <f>'Own funds and capital adequacy'!C24</f>
        <v>0</v>
      </c>
      <c r="D18" s="315">
        <f>'Own funds and capital adequacy'!D24</f>
        <v>0</v>
      </c>
      <c r="E18" s="315">
        <f>'Own funds and capital adequacy'!E24</f>
        <v>0</v>
      </c>
      <c r="F18" s="316">
        <f>'Own funds and capital adequacy'!F24</f>
        <v>0</v>
      </c>
      <c r="G18" s="222"/>
    </row>
    <row r="19" spans="1:7" ht="15.75" thickBot="1" x14ac:dyDescent="0.3">
      <c r="A19" s="221"/>
      <c r="B19" s="318" t="s">
        <v>265</v>
      </c>
      <c r="C19" s="319">
        <f>SUM(C12:C18)</f>
        <v>0</v>
      </c>
      <c r="D19" s="319">
        <f t="shared" ref="D19:F19" si="0">SUM(D12:D18)</f>
        <v>0</v>
      </c>
      <c r="E19" s="319">
        <f t="shared" si="0"/>
        <v>0</v>
      </c>
      <c r="F19" s="320">
        <f t="shared" si="0"/>
        <v>0</v>
      </c>
      <c r="G19" s="222"/>
    </row>
    <row r="20" spans="1:7" x14ac:dyDescent="0.25">
      <c r="B20" s="241"/>
      <c r="C20" s="241"/>
      <c r="D20" s="241"/>
      <c r="E20" s="241"/>
      <c r="F20" s="241"/>
    </row>
    <row r="21" spans="1:7" ht="18" customHeight="1" thickBot="1" x14ac:dyDescent="0.3">
      <c r="B21" s="243" t="s">
        <v>266</v>
      </c>
      <c r="C21" s="241"/>
      <c r="D21" s="241"/>
      <c r="E21" s="241"/>
      <c r="F21" s="241"/>
    </row>
    <row r="22" spans="1:7" ht="18.75" customHeight="1" thickBot="1" x14ac:dyDescent="0.3">
      <c r="B22" s="308" t="s">
        <v>263</v>
      </c>
      <c r="C22" s="309">
        <v>2025</v>
      </c>
      <c r="D22" s="309" t="s">
        <v>53</v>
      </c>
      <c r="E22" s="309" t="s">
        <v>54</v>
      </c>
      <c r="F22" s="310" t="s">
        <v>55</v>
      </c>
    </row>
    <row r="23" spans="1:7" ht="21" customHeight="1" thickBot="1" x14ac:dyDescent="0.3">
      <c r="B23" s="340" t="s">
        <v>52</v>
      </c>
      <c r="C23" s="341"/>
      <c r="D23" s="341"/>
      <c r="E23" s="341"/>
      <c r="F23" s="342"/>
    </row>
    <row r="24" spans="1:7" x14ac:dyDescent="0.25">
      <c r="B24" s="324" t="s">
        <v>244</v>
      </c>
      <c r="C24" s="343">
        <f>'Own funds and capital adequacy'!C82</f>
        <v>0</v>
      </c>
      <c r="D24" s="343">
        <f>'Own funds and capital adequacy'!D82</f>
        <v>0</v>
      </c>
      <c r="E24" s="343">
        <f>'Own funds and capital adequacy'!E82</f>
        <v>0</v>
      </c>
      <c r="F24" s="344">
        <f>'Own funds and capital adequacy'!F82</f>
        <v>0</v>
      </c>
    </row>
    <row r="25" spans="1:7" x14ac:dyDescent="0.25">
      <c r="B25" s="345" t="s">
        <v>267</v>
      </c>
      <c r="C25" s="346">
        <f>'Own funds and capital adequacy'!C83</f>
        <v>350</v>
      </c>
      <c r="D25" s="346">
        <f>'Own funds and capital adequacy'!D83</f>
        <v>350</v>
      </c>
      <c r="E25" s="346">
        <f>'Own funds and capital adequacy'!E83</f>
        <v>350</v>
      </c>
      <c r="F25" s="347">
        <f>'Own funds and capital adequacy'!F83</f>
        <v>350</v>
      </c>
    </row>
    <row r="26" spans="1:7" x14ac:dyDescent="0.25">
      <c r="B26" s="330" t="s">
        <v>268</v>
      </c>
      <c r="C26" s="346">
        <f>'Own funds and capital adequacy'!C40</f>
        <v>350</v>
      </c>
      <c r="D26" s="346">
        <f>'Own funds and capital adequacy'!D40</f>
        <v>350</v>
      </c>
      <c r="E26" s="346">
        <f>'Own funds and capital adequacy'!E40</f>
        <v>350</v>
      </c>
      <c r="F26" s="347">
        <f>'Own funds and capital adequacy'!F40</f>
        <v>350</v>
      </c>
    </row>
    <row r="27" spans="1:7" x14ac:dyDescent="0.25">
      <c r="B27" s="330" t="s">
        <v>280</v>
      </c>
      <c r="C27" s="346">
        <f>'Own funds and capital adequacy'!C59</f>
        <v>0</v>
      </c>
      <c r="D27" s="346">
        <f>'Own funds and capital adequacy'!D59</f>
        <v>0</v>
      </c>
      <c r="E27" s="346">
        <f>'Own funds and capital adequacy'!E59</f>
        <v>0</v>
      </c>
      <c r="F27" s="347">
        <f>'Own funds and capital adequacy'!F59</f>
        <v>0</v>
      </c>
    </row>
    <row r="28" spans="1:7" x14ac:dyDescent="0.25">
      <c r="B28" s="330" t="s">
        <v>270</v>
      </c>
      <c r="C28" s="331">
        <f>'Own funds and capital adequacy'!C61</f>
        <v>0</v>
      </c>
      <c r="D28" s="331">
        <f>'Own funds and capital adequacy'!D61</f>
        <v>0</v>
      </c>
      <c r="E28" s="331">
        <f>'Own funds and capital adequacy'!E61</f>
        <v>0</v>
      </c>
      <c r="F28" s="332">
        <f>'Own funds and capital adequacy'!F61</f>
        <v>0</v>
      </c>
    </row>
    <row r="29" spans="1:7" x14ac:dyDescent="0.25">
      <c r="B29" s="330" t="s">
        <v>271</v>
      </c>
      <c r="C29" s="331">
        <f>'Own funds and capital adequacy'!C63</f>
        <v>0</v>
      </c>
      <c r="D29" s="331">
        <f>'Own funds and capital adequacy'!D63</f>
        <v>0</v>
      </c>
      <c r="E29" s="331">
        <f>'Own funds and capital adequacy'!E63</f>
        <v>0</v>
      </c>
      <c r="F29" s="332">
        <f>'Own funds and capital adequacy'!F63</f>
        <v>0</v>
      </c>
    </row>
    <row r="30" spans="1:7" ht="15.75" thickBot="1" x14ac:dyDescent="0.3">
      <c r="B30" s="348" t="s">
        <v>272</v>
      </c>
      <c r="C30" s="334">
        <f>C24-C25</f>
        <v>-350</v>
      </c>
      <c r="D30" s="334">
        <f>D24-D25</f>
        <v>-350</v>
      </c>
      <c r="E30" s="334">
        <f>E24-E25</f>
        <v>-350</v>
      </c>
      <c r="F30" s="335">
        <f>F24-F25</f>
        <v>-350</v>
      </c>
    </row>
    <row r="31" spans="1:7" ht="21" customHeight="1" thickBot="1" x14ac:dyDescent="0.3">
      <c r="B31" s="340" t="s">
        <v>278</v>
      </c>
      <c r="C31" s="349"/>
      <c r="D31" s="349"/>
      <c r="E31" s="349"/>
      <c r="F31" s="350"/>
    </row>
    <row r="32" spans="1:7" x14ac:dyDescent="0.25">
      <c r="B32" s="324" t="s">
        <v>244</v>
      </c>
      <c r="C32" s="351">
        <f>'Own funds and capital adequacy'!H82</f>
        <v>0</v>
      </c>
      <c r="D32" s="351">
        <f>'Own funds and capital adequacy'!I82</f>
        <v>0</v>
      </c>
      <c r="E32" s="351">
        <f>'Own funds and capital adequacy'!J82</f>
        <v>0</v>
      </c>
      <c r="F32" s="352">
        <f>'Own funds and capital adequacy'!K82</f>
        <v>0</v>
      </c>
    </row>
    <row r="33" spans="2:6" x14ac:dyDescent="0.25">
      <c r="B33" s="327" t="s">
        <v>267</v>
      </c>
      <c r="C33" s="346">
        <f>'Own funds and capital adequacy'!H83</f>
        <v>350</v>
      </c>
      <c r="D33" s="346">
        <f>'Own funds and capital adequacy'!I83</f>
        <v>350</v>
      </c>
      <c r="E33" s="346">
        <f>'Own funds and capital adequacy'!J83</f>
        <v>350</v>
      </c>
      <c r="F33" s="353">
        <f>'Own funds and capital adequacy'!K83</f>
        <v>350</v>
      </c>
    </row>
    <row r="34" spans="2:6" x14ac:dyDescent="0.25">
      <c r="B34" s="330" t="s">
        <v>268</v>
      </c>
      <c r="C34" s="346">
        <f>'Own funds and capital adequacy'!H40</f>
        <v>350</v>
      </c>
      <c r="D34" s="346">
        <f>'Own funds and capital adequacy'!I40</f>
        <v>350</v>
      </c>
      <c r="E34" s="346">
        <f>'Own funds and capital adequacy'!J40</f>
        <v>350</v>
      </c>
      <c r="F34" s="353">
        <f>'Own funds and capital adequacy'!K40</f>
        <v>350</v>
      </c>
    </row>
    <row r="35" spans="2:6" x14ac:dyDescent="0.25">
      <c r="B35" s="330" t="s">
        <v>280</v>
      </c>
      <c r="C35" s="346">
        <f>'Own funds and capital adequacy'!H59</f>
        <v>0</v>
      </c>
      <c r="D35" s="346">
        <f>'Own funds and capital adequacy'!I59</f>
        <v>0</v>
      </c>
      <c r="E35" s="346">
        <f>'Own funds and capital adequacy'!J59</f>
        <v>0</v>
      </c>
      <c r="F35" s="353">
        <f>'Own funds and capital adequacy'!K59</f>
        <v>0</v>
      </c>
    </row>
    <row r="36" spans="2:6" x14ac:dyDescent="0.25">
      <c r="B36" s="330" t="s">
        <v>270</v>
      </c>
      <c r="C36" s="331">
        <f>'Own funds and capital adequacy'!H61</f>
        <v>0</v>
      </c>
      <c r="D36" s="331">
        <f>'Own funds and capital adequacy'!I61</f>
        <v>0</v>
      </c>
      <c r="E36" s="331">
        <f>'Own funds and capital adequacy'!J61</f>
        <v>0</v>
      </c>
      <c r="F36" s="332">
        <f>'Own funds and capital adequacy'!K61</f>
        <v>0</v>
      </c>
    </row>
    <row r="37" spans="2:6" x14ac:dyDescent="0.25">
      <c r="B37" s="330" t="s">
        <v>271</v>
      </c>
      <c r="C37" s="331">
        <f>'Own funds and capital adequacy'!H63</f>
        <v>0</v>
      </c>
      <c r="D37" s="331">
        <f>'Own funds and capital adequacy'!I63</f>
        <v>0</v>
      </c>
      <c r="E37" s="331">
        <f>'Own funds and capital adequacy'!J63</f>
        <v>0</v>
      </c>
      <c r="F37" s="332">
        <f>'Own funds and capital adequacy'!K63</f>
        <v>0</v>
      </c>
    </row>
    <row r="38" spans="2:6" ht="15.75" thickBot="1" x14ac:dyDescent="0.3">
      <c r="B38" s="348" t="s">
        <v>272</v>
      </c>
      <c r="C38" s="334">
        <f>C32-C33</f>
        <v>-350</v>
      </c>
      <c r="D38" s="334">
        <f>D32-D33</f>
        <v>-350</v>
      </c>
      <c r="E38" s="334">
        <f>E32-E33</f>
        <v>-350</v>
      </c>
      <c r="F38" s="335">
        <f>F32-F33</f>
        <v>-350</v>
      </c>
    </row>
    <row r="39" spans="2:6" ht="21" customHeight="1" thickBot="1" x14ac:dyDescent="0.3">
      <c r="B39" s="340" t="s">
        <v>273</v>
      </c>
      <c r="C39" s="349"/>
      <c r="D39" s="349"/>
      <c r="E39" s="349"/>
      <c r="F39" s="350"/>
    </row>
    <row r="40" spans="2:6" x14ac:dyDescent="0.25">
      <c r="B40" s="324" t="s">
        <v>244</v>
      </c>
      <c r="C40" s="351">
        <f>'Own funds and capital adequacy'!M82</f>
        <v>0</v>
      </c>
      <c r="D40" s="351">
        <f>'Own funds and capital adequacy'!N82</f>
        <v>0</v>
      </c>
      <c r="E40" s="351">
        <f>'Own funds and capital adequacy'!O82</f>
        <v>0</v>
      </c>
      <c r="F40" s="352">
        <f>'Own funds and capital adequacy'!P82</f>
        <v>0</v>
      </c>
    </row>
    <row r="41" spans="2:6" x14ac:dyDescent="0.25">
      <c r="B41" s="327" t="s">
        <v>267</v>
      </c>
      <c r="C41" s="346">
        <f>'Own funds and capital adequacy'!M83</f>
        <v>350</v>
      </c>
      <c r="D41" s="346">
        <f>'Own funds and capital adequacy'!N83</f>
        <v>350</v>
      </c>
      <c r="E41" s="346">
        <f>'Own funds and capital adequacy'!O83</f>
        <v>350</v>
      </c>
      <c r="F41" s="353">
        <f>'Own funds and capital adequacy'!P83</f>
        <v>350</v>
      </c>
    </row>
    <row r="42" spans="2:6" x14ac:dyDescent="0.25">
      <c r="B42" s="330" t="s">
        <v>268</v>
      </c>
      <c r="C42" s="346">
        <f>'Own funds and capital adequacy'!M40</f>
        <v>350</v>
      </c>
      <c r="D42" s="346">
        <f>'Own funds and capital adequacy'!N40</f>
        <v>350</v>
      </c>
      <c r="E42" s="346">
        <f>'Own funds and capital adequacy'!O40</f>
        <v>350</v>
      </c>
      <c r="F42" s="353">
        <f>'Own funds and capital adequacy'!P40</f>
        <v>350</v>
      </c>
    </row>
    <row r="43" spans="2:6" x14ac:dyDescent="0.25">
      <c r="B43" s="330" t="s">
        <v>280</v>
      </c>
      <c r="C43" s="346">
        <f>'Own funds and capital adequacy'!M59</f>
        <v>0</v>
      </c>
      <c r="D43" s="346">
        <f>'Own funds and capital adequacy'!N59</f>
        <v>0</v>
      </c>
      <c r="E43" s="346">
        <f>'Own funds and capital adequacy'!O59</f>
        <v>0</v>
      </c>
      <c r="F43" s="353">
        <f>'Own funds and capital adequacy'!P59</f>
        <v>0</v>
      </c>
    </row>
    <row r="44" spans="2:6" x14ac:dyDescent="0.25">
      <c r="B44" s="330" t="s">
        <v>270</v>
      </c>
      <c r="C44" s="331">
        <f>'Own funds and capital adequacy'!M61</f>
        <v>0</v>
      </c>
      <c r="D44" s="331">
        <f>'Own funds and capital adequacy'!N61</f>
        <v>0</v>
      </c>
      <c r="E44" s="331">
        <f>'Own funds and capital adequacy'!O61</f>
        <v>0</v>
      </c>
      <c r="F44" s="332">
        <f>'Own funds and capital adequacy'!P61</f>
        <v>0</v>
      </c>
    </row>
    <row r="45" spans="2:6" x14ac:dyDescent="0.25">
      <c r="B45" s="330" t="s">
        <v>271</v>
      </c>
      <c r="C45" s="331">
        <f>'Own funds and capital adequacy'!M63</f>
        <v>0</v>
      </c>
      <c r="D45" s="331">
        <f>'Own funds and capital adequacy'!N63</f>
        <v>0</v>
      </c>
      <c r="E45" s="331">
        <f>'Own funds and capital adequacy'!O63</f>
        <v>0</v>
      </c>
      <c r="F45" s="332">
        <f>'Own funds and capital adequacy'!P63</f>
        <v>0</v>
      </c>
    </row>
    <row r="46" spans="2:6" ht="15.75" thickBot="1" x14ac:dyDescent="0.3">
      <c r="B46" s="333" t="s">
        <v>272</v>
      </c>
      <c r="C46" s="334">
        <f>C40-C41</f>
        <v>-350</v>
      </c>
      <c r="D46" s="334">
        <f t="shared" ref="D46:E46" si="1">D40-D41</f>
        <v>-350</v>
      </c>
      <c r="E46" s="334">
        <f t="shared" si="1"/>
        <v>-350</v>
      </c>
      <c r="F46" s="335">
        <f>F40-F41</f>
        <v>-350</v>
      </c>
    </row>
    <row r="53" spans="8:8" x14ac:dyDescent="0.25">
      <c r="H53" s="339" t="s">
        <v>274</v>
      </c>
    </row>
  </sheetData>
  <conditionalFormatting sqref="C30:F30 C38:F38 C46:F46">
    <cfRule type="cellIs" dxfId="5" priority="1" operator="equal">
      <formula>0</formula>
    </cfRule>
    <cfRule type="cellIs" dxfId="4" priority="2" operator="lessThan">
      <formula>0</formula>
    </cfRule>
    <cfRule type="cellIs" dxfId="3" priority="3" operator="greater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E270-8C35-48DD-82D0-BE0046E4717C}">
  <sheetPr>
    <tabColor theme="3" tint="9.9978637043366805E-2"/>
  </sheetPr>
  <dimension ref="A1:H48"/>
  <sheetViews>
    <sheetView showGridLines="0" tabSelected="1" zoomScaleNormal="100" workbookViewId="0">
      <selection activeCell="E7" sqref="E7"/>
    </sheetView>
  </sheetViews>
  <sheetFormatPr defaultRowHeight="15" x14ac:dyDescent="0.25"/>
  <cols>
    <col min="1" max="1" width="6.140625" customWidth="1"/>
    <col min="2" max="2" width="56.5703125" customWidth="1"/>
    <col min="3" max="5" width="18.28515625" customWidth="1"/>
    <col min="6" max="6" width="19" customWidth="1"/>
    <col min="7" max="7" width="5.140625" style="216" customWidth="1"/>
  </cols>
  <sheetData>
    <row r="1" spans="1:7" x14ac:dyDescent="0.25">
      <c r="B1" s="8"/>
      <c r="C1" s="8"/>
      <c r="D1" s="8"/>
      <c r="E1" s="8"/>
      <c r="F1" s="8"/>
    </row>
    <row r="2" spans="1:7" x14ac:dyDescent="0.25">
      <c r="B2" s="481" t="s">
        <v>281</v>
      </c>
      <c r="C2" s="482"/>
      <c r="D2" s="482"/>
      <c r="E2" s="482"/>
      <c r="F2" s="483"/>
    </row>
    <row r="4" spans="1:7" x14ac:dyDescent="0.25">
      <c r="B4" s="14" t="s">
        <v>43</v>
      </c>
      <c r="C4" s="217"/>
      <c r="D4" s="17"/>
    </row>
    <row r="5" spans="1:7" x14ac:dyDescent="0.25">
      <c r="B5" s="218"/>
      <c r="E5" s="21"/>
      <c r="F5" s="156"/>
    </row>
    <row r="6" spans="1:7" ht="15.6" customHeight="1" x14ac:dyDescent="0.25">
      <c r="B6" s="158" t="s">
        <v>282</v>
      </c>
      <c r="C6" s="21"/>
      <c r="D6" s="21"/>
      <c r="E6" s="21"/>
      <c r="F6" s="156"/>
    </row>
    <row r="7" spans="1:7" ht="15.6" customHeight="1" x14ac:dyDescent="0.25">
      <c r="C7" s="21"/>
      <c r="D7" s="21"/>
      <c r="E7" s="21"/>
      <c r="F7" s="219"/>
    </row>
    <row r="8" spans="1:7" ht="15.6" customHeight="1" x14ac:dyDescent="0.25">
      <c r="B8" s="23" t="s">
        <v>50</v>
      </c>
      <c r="C8" s="220" t="s">
        <v>51</v>
      </c>
      <c r="D8" s="21"/>
      <c r="E8" s="241"/>
      <c r="F8" s="156"/>
    </row>
    <row r="9" spans="1:7" x14ac:dyDescent="0.25">
      <c r="A9" s="23"/>
      <c r="B9" s="23"/>
      <c r="C9" s="21"/>
      <c r="D9" s="21"/>
      <c r="E9" s="220"/>
      <c r="F9" s="156"/>
    </row>
    <row r="10" spans="1:7" ht="21" customHeight="1" thickBot="1" x14ac:dyDescent="0.3">
      <c r="A10" s="221"/>
      <c r="B10" s="243" t="s">
        <v>276</v>
      </c>
      <c r="C10" s="227"/>
      <c r="D10" s="227"/>
      <c r="E10" s="227"/>
      <c r="F10" s="227"/>
      <c r="G10" s="222"/>
    </row>
    <row r="11" spans="1:7" ht="18" customHeight="1" thickBot="1" x14ac:dyDescent="0.3">
      <c r="A11" s="221"/>
      <c r="B11" s="308" t="s">
        <v>263</v>
      </c>
      <c r="C11" s="309">
        <v>2025</v>
      </c>
      <c r="D11" s="309" t="s">
        <v>53</v>
      </c>
      <c r="E11" s="309" t="s">
        <v>54</v>
      </c>
      <c r="F11" s="310" t="s">
        <v>55</v>
      </c>
      <c r="G11" s="222"/>
    </row>
    <row r="12" spans="1:7" x14ac:dyDescent="0.25">
      <c r="A12" s="221"/>
      <c r="B12" s="311" t="s">
        <v>264</v>
      </c>
      <c r="C12" s="312">
        <f>'Own funds and capital adequacy'!C18</f>
        <v>0</v>
      </c>
      <c r="D12" s="312">
        <f>'Own funds and capital adequacy'!D18</f>
        <v>0</v>
      </c>
      <c r="E12" s="312">
        <f>'Own funds and capital adequacy'!E18</f>
        <v>0</v>
      </c>
      <c r="F12" s="313">
        <f>'Own funds and capital adequacy'!F18</f>
        <v>0</v>
      </c>
      <c r="G12" s="222"/>
    </row>
    <row r="13" spans="1:7" x14ac:dyDescent="0.25">
      <c r="A13" s="221"/>
      <c r="B13" s="314" t="s">
        <v>221</v>
      </c>
      <c r="C13" s="315">
        <f>'Own funds and capital adequacy'!C19</f>
        <v>0</v>
      </c>
      <c r="D13" s="315">
        <f>'Own funds and capital adequacy'!D19</f>
        <v>0</v>
      </c>
      <c r="E13" s="315">
        <f>'Own funds and capital adequacy'!E19</f>
        <v>0</v>
      </c>
      <c r="F13" s="316">
        <f>'Own funds and capital adequacy'!F19</f>
        <v>0</v>
      </c>
      <c r="G13" s="222"/>
    </row>
    <row r="14" spans="1:7" x14ac:dyDescent="0.25">
      <c r="A14" s="221"/>
      <c r="B14" s="314" t="s">
        <v>140</v>
      </c>
      <c r="C14" s="315">
        <f>'Own funds and capital adequacy'!C20</f>
        <v>0</v>
      </c>
      <c r="D14" s="315">
        <f>'Own funds and capital adequacy'!D20</f>
        <v>0</v>
      </c>
      <c r="E14" s="315">
        <f>'Own funds and capital adequacy'!E20</f>
        <v>0</v>
      </c>
      <c r="F14" s="316">
        <f>'Own funds and capital adequacy'!F20</f>
        <v>0</v>
      </c>
      <c r="G14" s="222"/>
    </row>
    <row r="15" spans="1:7" x14ac:dyDescent="0.25">
      <c r="A15" s="221"/>
      <c r="B15" s="314" t="s">
        <v>222</v>
      </c>
      <c r="C15" s="315">
        <f>'Own funds and capital adequacy'!C21</f>
        <v>0</v>
      </c>
      <c r="D15" s="315">
        <f>'Own funds and capital adequacy'!D21</f>
        <v>0</v>
      </c>
      <c r="E15" s="315">
        <f>'Own funds and capital adequacy'!E21</f>
        <v>0</v>
      </c>
      <c r="F15" s="316">
        <f>'Own funds and capital adequacy'!F21</f>
        <v>0</v>
      </c>
      <c r="G15" s="222"/>
    </row>
    <row r="16" spans="1:7" x14ac:dyDescent="0.25">
      <c r="A16" s="221"/>
      <c r="B16" s="317" t="s">
        <v>223</v>
      </c>
      <c r="C16" s="315">
        <f>'Own funds and capital adequacy'!C22</f>
        <v>0</v>
      </c>
      <c r="D16" s="315">
        <f>'Own funds and capital adequacy'!D22</f>
        <v>0</v>
      </c>
      <c r="E16" s="315">
        <f>'Own funds and capital adequacy'!E22</f>
        <v>0</v>
      </c>
      <c r="F16" s="316">
        <f>'Own funds and capital adequacy'!F22</f>
        <v>0</v>
      </c>
      <c r="G16" s="222"/>
    </row>
    <row r="17" spans="1:7" x14ac:dyDescent="0.25">
      <c r="A17" s="221"/>
      <c r="B17" s="314" t="s">
        <v>224</v>
      </c>
      <c r="C17" s="315">
        <f>'Own funds and capital adequacy'!C23</f>
        <v>0</v>
      </c>
      <c r="D17" s="315">
        <f>'Own funds and capital adequacy'!D23</f>
        <v>0</v>
      </c>
      <c r="E17" s="315">
        <f>'Own funds and capital adequacy'!E23</f>
        <v>0</v>
      </c>
      <c r="F17" s="316">
        <f>'Own funds and capital adequacy'!F23</f>
        <v>0</v>
      </c>
      <c r="G17" s="222"/>
    </row>
    <row r="18" spans="1:7" x14ac:dyDescent="0.25">
      <c r="A18" s="221"/>
      <c r="B18" s="314" t="s">
        <v>229</v>
      </c>
      <c r="C18" s="315">
        <f>'Own funds and capital adequacy'!C24</f>
        <v>0</v>
      </c>
      <c r="D18" s="315">
        <f>'Own funds and capital adequacy'!D24</f>
        <v>0</v>
      </c>
      <c r="E18" s="315">
        <f>'Own funds and capital adequacy'!E24</f>
        <v>0</v>
      </c>
      <c r="F18" s="316">
        <f>'Own funds and capital adequacy'!F24</f>
        <v>0</v>
      </c>
      <c r="G18" s="222"/>
    </row>
    <row r="19" spans="1:7" ht="15.75" thickBot="1" x14ac:dyDescent="0.3">
      <c r="A19" s="221"/>
      <c r="B19" s="318" t="s">
        <v>265</v>
      </c>
      <c r="C19" s="319">
        <f>SUM(C12:C18)</f>
        <v>0</v>
      </c>
      <c r="D19" s="319">
        <f t="shared" ref="D19:F19" si="0">SUM(D12:D18)</f>
        <v>0</v>
      </c>
      <c r="E19" s="319">
        <f t="shared" si="0"/>
        <v>0</v>
      </c>
      <c r="F19" s="320">
        <f t="shared" si="0"/>
        <v>0</v>
      </c>
      <c r="G19" s="222"/>
    </row>
    <row r="20" spans="1:7" x14ac:dyDescent="0.25">
      <c r="B20" s="241"/>
      <c r="C20" s="241"/>
      <c r="D20" s="241"/>
      <c r="E20" s="241"/>
      <c r="F20" s="241"/>
    </row>
    <row r="21" spans="1:7" ht="18" customHeight="1" thickBot="1" x14ac:dyDescent="0.3">
      <c r="B21" s="243" t="s">
        <v>266</v>
      </c>
      <c r="C21" s="241"/>
      <c r="D21" s="241"/>
      <c r="E21" s="241"/>
      <c r="F21" s="241"/>
    </row>
    <row r="22" spans="1:7" ht="19.5" customHeight="1" thickBot="1" x14ac:dyDescent="0.3">
      <c r="B22" s="308" t="s">
        <v>263</v>
      </c>
      <c r="C22" s="309">
        <v>2025</v>
      </c>
      <c r="D22" s="309" t="s">
        <v>53</v>
      </c>
      <c r="E22" s="309" t="s">
        <v>54</v>
      </c>
      <c r="F22" s="310" t="s">
        <v>55</v>
      </c>
    </row>
    <row r="23" spans="1:7" ht="21.75" customHeight="1" thickBot="1" x14ac:dyDescent="0.3">
      <c r="B23" s="340" t="s">
        <v>52</v>
      </c>
      <c r="C23" s="341"/>
      <c r="D23" s="341"/>
      <c r="E23" s="341"/>
      <c r="F23" s="342"/>
    </row>
    <row r="24" spans="1:7" x14ac:dyDescent="0.25">
      <c r="B24" s="324" t="s">
        <v>244</v>
      </c>
      <c r="C24" s="343">
        <f>'Own funds and capital adequacy'!C88</f>
        <v>0</v>
      </c>
      <c r="D24" s="343">
        <f>'Own funds and capital adequacy'!D88</f>
        <v>0</v>
      </c>
      <c r="E24" s="343">
        <f>'Own funds and capital adequacy'!E88</f>
        <v>0</v>
      </c>
      <c r="F24" s="344">
        <f>'Own funds and capital adequacy'!F88</f>
        <v>0</v>
      </c>
    </row>
    <row r="25" spans="1:7" x14ac:dyDescent="0.25">
      <c r="B25" s="327" t="s">
        <v>267</v>
      </c>
      <c r="C25" s="346">
        <f>'Own funds and capital adequacy'!C89</f>
        <v>350</v>
      </c>
      <c r="D25" s="346">
        <f>'Own funds and capital adequacy'!D89</f>
        <v>350</v>
      </c>
      <c r="E25" s="346">
        <f>'Own funds and capital adequacy'!E89</f>
        <v>350</v>
      </c>
      <c r="F25" s="353">
        <f>'Own funds and capital adequacy'!F89</f>
        <v>350</v>
      </c>
    </row>
    <row r="26" spans="1:7" x14ac:dyDescent="0.25">
      <c r="B26" s="330" t="s">
        <v>268</v>
      </c>
      <c r="C26" s="346">
        <f>'Own funds and capital adequacy'!C40</f>
        <v>350</v>
      </c>
      <c r="D26" s="346">
        <f>'Own funds and capital adequacy'!D40</f>
        <v>350</v>
      </c>
      <c r="E26" s="346">
        <f>'Own funds and capital adequacy'!E40</f>
        <v>350</v>
      </c>
      <c r="F26" s="353">
        <f>'Own funds and capital adequacy'!F40</f>
        <v>350</v>
      </c>
    </row>
    <row r="27" spans="1:7" x14ac:dyDescent="0.25">
      <c r="B27" s="330" t="s">
        <v>283</v>
      </c>
      <c r="C27" s="328">
        <f>'Own funds and capital adequacy'!C61</f>
        <v>0</v>
      </c>
      <c r="D27" s="328">
        <f>'Own funds and capital adequacy'!D61</f>
        <v>0</v>
      </c>
      <c r="E27" s="328">
        <f>'Own funds and capital adequacy'!E61</f>
        <v>0</v>
      </c>
      <c r="F27" s="329">
        <f>'Own funds and capital adequacy'!F61</f>
        <v>0</v>
      </c>
    </row>
    <row r="28" spans="1:7" ht="15.75" thickBot="1" x14ac:dyDescent="0.3">
      <c r="B28" s="333" t="s">
        <v>272</v>
      </c>
      <c r="C28" s="334">
        <f>C24-C25</f>
        <v>-350</v>
      </c>
      <c r="D28" s="334">
        <f>D24-D25</f>
        <v>-350</v>
      </c>
      <c r="E28" s="334">
        <f>E24-E25</f>
        <v>-350</v>
      </c>
      <c r="F28" s="335">
        <f>F24-F25</f>
        <v>-350</v>
      </c>
    </row>
    <row r="29" spans="1:7" ht="21.75" customHeight="1" thickBot="1" x14ac:dyDescent="0.3">
      <c r="B29" s="340" t="s">
        <v>278</v>
      </c>
      <c r="C29" s="349"/>
      <c r="D29" s="349"/>
      <c r="E29" s="349"/>
      <c r="F29" s="350"/>
    </row>
    <row r="30" spans="1:7" x14ac:dyDescent="0.25">
      <c r="B30" s="324" t="s">
        <v>244</v>
      </c>
      <c r="C30" s="351">
        <f>'Own funds and capital adequacy'!H88</f>
        <v>0</v>
      </c>
      <c r="D30" s="351">
        <f>'Own funds and capital adequacy'!I88</f>
        <v>0</v>
      </c>
      <c r="E30" s="351">
        <f>'Own funds and capital adequacy'!J88</f>
        <v>0</v>
      </c>
      <c r="F30" s="352">
        <f>'Own funds and capital adequacy'!K88</f>
        <v>0</v>
      </c>
    </row>
    <row r="31" spans="1:7" x14ac:dyDescent="0.25">
      <c r="B31" s="327" t="s">
        <v>267</v>
      </c>
      <c r="C31" s="346">
        <f>'Own funds and capital adequacy'!H89</f>
        <v>350</v>
      </c>
      <c r="D31" s="346">
        <f>'Own funds and capital adequacy'!I89</f>
        <v>350</v>
      </c>
      <c r="E31" s="346">
        <f>'Own funds and capital adequacy'!J89</f>
        <v>350</v>
      </c>
      <c r="F31" s="353">
        <f>'Own funds and capital adequacy'!K89</f>
        <v>350</v>
      </c>
    </row>
    <row r="32" spans="1:7" x14ac:dyDescent="0.25">
      <c r="B32" s="330" t="s">
        <v>268</v>
      </c>
      <c r="C32" s="346">
        <f>'Own funds and capital adequacy'!H40</f>
        <v>350</v>
      </c>
      <c r="D32" s="346">
        <f>'Own funds and capital adequacy'!I40</f>
        <v>350</v>
      </c>
      <c r="E32" s="346">
        <f>'Own funds and capital adequacy'!J40</f>
        <v>350</v>
      </c>
      <c r="F32" s="353">
        <f>'Own funds and capital adequacy'!K40</f>
        <v>350</v>
      </c>
    </row>
    <row r="33" spans="2:8" x14ac:dyDescent="0.25">
      <c r="B33" s="330" t="s">
        <v>283</v>
      </c>
      <c r="C33" s="328">
        <f>'Own funds and capital adequacy'!H61</f>
        <v>0</v>
      </c>
      <c r="D33" s="328">
        <f>'Own funds and capital adequacy'!I61</f>
        <v>0</v>
      </c>
      <c r="E33" s="328">
        <f>'Own funds and capital adequacy'!J61</f>
        <v>0</v>
      </c>
      <c r="F33" s="329">
        <f>'Own funds and capital adequacy'!K61</f>
        <v>0</v>
      </c>
    </row>
    <row r="34" spans="2:8" ht="15.75" thickBot="1" x14ac:dyDescent="0.3">
      <c r="B34" s="333" t="s">
        <v>272</v>
      </c>
      <c r="C34" s="334">
        <f>C30-C31</f>
        <v>-350</v>
      </c>
      <c r="D34" s="334">
        <f>D30-D31</f>
        <v>-350</v>
      </c>
      <c r="E34" s="334">
        <f>E30-E31</f>
        <v>-350</v>
      </c>
      <c r="F34" s="335">
        <f>F30-F31</f>
        <v>-350</v>
      </c>
    </row>
    <row r="35" spans="2:8" ht="21.75" customHeight="1" thickBot="1" x14ac:dyDescent="0.3">
      <c r="B35" s="340" t="s">
        <v>273</v>
      </c>
      <c r="C35" s="349"/>
      <c r="D35" s="349"/>
      <c r="E35" s="349"/>
      <c r="F35" s="350"/>
    </row>
    <row r="36" spans="2:8" x14ac:dyDescent="0.25">
      <c r="B36" s="324" t="s">
        <v>244</v>
      </c>
      <c r="C36" s="351">
        <f>'Own funds and capital adequacy'!M88</f>
        <v>0</v>
      </c>
      <c r="D36" s="351">
        <f>'Own funds and capital adequacy'!N88</f>
        <v>0</v>
      </c>
      <c r="E36" s="351">
        <f>'Own funds and capital adequacy'!O88</f>
        <v>0</v>
      </c>
      <c r="F36" s="352">
        <f>'Own funds and capital adequacy'!P88</f>
        <v>0</v>
      </c>
    </row>
    <row r="37" spans="2:8" x14ac:dyDescent="0.25">
      <c r="B37" s="327" t="s">
        <v>267</v>
      </c>
      <c r="C37" s="346">
        <f>'Own funds and capital adequacy'!M89</f>
        <v>350</v>
      </c>
      <c r="D37" s="346">
        <f>'Own funds and capital adequacy'!N89</f>
        <v>350</v>
      </c>
      <c r="E37" s="346">
        <f>'Own funds and capital adequacy'!O89</f>
        <v>350</v>
      </c>
      <c r="F37" s="353">
        <f>'Own funds and capital adequacy'!P89</f>
        <v>350</v>
      </c>
    </row>
    <row r="38" spans="2:8" x14ac:dyDescent="0.25">
      <c r="B38" s="330" t="s">
        <v>268</v>
      </c>
      <c r="C38" s="346">
        <f>'Own funds and capital adequacy'!M40</f>
        <v>350</v>
      </c>
      <c r="D38" s="346">
        <f>'Own funds and capital adequacy'!N40</f>
        <v>350</v>
      </c>
      <c r="E38" s="346">
        <f>'Own funds and capital adequacy'!O40</f>
        <v>350</v>
      </c>
      <c r="F38" s="353">
        <f>'Own funds and capital adequacy'!P40</f>
        <v>350</v>
      </c>
    </row>
    <row r="39" spans="2:8" x14ac:dyDescent="0.25">
      <c r="B39" s="330" t="s">
        <v>283</v>
      </c>
      <c r="C39" s="328">
        <f>'Own funds and capital adequacy'!M61</f>
        <v>0</v>
      </c>
      <c r="D39" s="328">
        <f>'Own funds and capital adequacy'!N61</f>
        <v>0</v>
      </c>
      <c r="E39" s="328">
        <f>'Own funds and capital adequacy'!O61</f>
        <v>0</v>
      </c>
      <c r="F39" s="329">
        <f>'Own funds and capital adequacy'!P61</f>
        <v>0</v>
      </c>
    </row>
    <row r="40" spans="2:8" ht="15.75" thickBot="1" x14ac:dyDescent="0.3">
      <c r="B40" s="333" t="s">
        <v>272</v>
      </c>
      <c r="C40" s="334">
        <f>C36-C37</f>
        <v>-350</v>
      </c>
      <c r="D40" s="334">
        <f t="shared" ref="D40:F40" si="1">D36-D37</f>
        <v>-350</v>
      </c>
      <c r="E40" s="334">
        <f>E36-E37</f>
        <v>-350</v>
      </c>
      <c r="F40" s="335">
        <f t="shared" si="1"/>
        <v>-350</v>
      </c>
    </row>
    <row r="48" spans="2:8" x14ac:dyDescent="0.25">
      <c r="H48" s="339" t="s">
        <v>274</v>
      </c>
    </row>
  </sheetData>
  <mergeCells count="1">
    <mergeCell ref="B2:F2"/>
  </mergeCells>
  <conditionalFormatting sqref="C28:F28 C34:F34 C40:F40">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1B0B4-F765-4D82-896D-648A634E0B97}">
  <sheetPr>
    <tabColor theme="3" tint="0.89999084444715716"/>
    <pageSetUpPr fitToPage="1"/>
  </sheetPr>
  <dimension ref="A1:GQ70"/>
  <sheetViews>
    <sheetView showGridLines="0" zoomScale="110" zoomScaleNormal="110" workbookViewId="0"/>
  </sheetViews>
  <sheetFormatPr defaultColWidth="9" defaultRowHeight="12" x14ac:dyDescent="0.2"/>
  <cols>
    <col min="1" max="6" width="3" style="10" customWidth="1"/>
    <col min="7" max="7" width="24.42578125" style="10" customWidth="1"/>
    <col min="8" max="8" width="20.28515625" style="10" customWidth="1"/>
    <col min="9" max="9" width="11.5703125" style="10" customWidth="1"/>
    <col min="10" max="10" width="14.5703125" style="10" customWidth="1"/>
    <col min="11" max="198" width="11.140625" style="10" customWidth="1"/>
    <col min="199" max="199" width="2" style="10" customWidth="1"/>
    <col min="200" max="16384" width="9" style="10"/>
  </cols>
  <sheetData>
    <row r="1" spans="1:199" ht="14.85" customHeight="1" x14ac:dyDescent="0.2">
      <c r="B1" s="11"/>
      <c r="C1" s="12"/>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row>
    <row r="2" spans="1:199" ht="14.85" customHeight="1" x14ac:dyDescent="0.2">
      <c r="B2" s="14" t="s">
        <v>43</v>
      </c>
      <c r="C2" s="15"/>
      <c r="D2" s="13"/>
      <c r="E2" s="13"/>
      <c r="F2" s="13"/>
      <c r="G2" s="13"/>
      <c r="H2" s="16"/>
      <c r="I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row>
    <row r="3" spans="1:199" ht="14.85" customHeight="1" x14ac:dyDescent="0.2">
      <c r="B3" s="14"/>
      <c r="C3" s="15"/>
      <c r="D3" s="13"/>
      <c r="E3" s="13"/>
      <c r="F3" s="13"/>
      <c r="G3" s="13"/>
      <c r="H3" s="16"/>
      <c r="I3" s="17"/>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row>
    <row r="4" spans="1:199" ht="14.85" customHeight="1" x14ac:dyDescent="0.25">
      <c r="B4" s="18" t="s">
        <v>19</v>
      </c>
      <c r="C4" s="12"/>
      <c r="D4" s="13"/>
      <c r="E4" s="13"/>
      <c r="F4" s="19"/>
      <c r="G4" s="19"/>
      <c r="H4" s="359"/>
      <c r="J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row>
    <row r="5" spans="1:199" ht="14.85" customHeight="1" x14ac:dyDescent="0.2">
      <c r="I5" s="13"/>
      <c r="J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row>
    <row r="6" spans="1:199" ht="14.85" customHeight="1" x14ac:dyDescent="0.2">
      <c r="B6" s="62" t="s">
        <v>44</v>
      </c>
      <c r="H6" s="422"/>
      <c r="I6" s="13"/>
      <c r="J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row>
    <row r="7" spans="1:199" ht="14.85" customHeight="1" x14ac:dyDescent="0.2">
      <c r="I7" s="13"/>
      <c r="J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row>
    <row r="8" spans="1:199" ht="14.85" customHeight="1" x14ac:dyDescent="0.2">
      <c r="A8" s="13"/>
      <c r="B8" s="24" t="s">
        <v>45</v>
      </c>
      <c r="C8" s="15"/>
      <c r="D8" s="13"/>
      <c r="E8" s="13"/>
      <c r="F8" s="19"/>
      <c r="G8" s="25"/>
      <c r="H8" s="26"/>
      <c r="J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row>
    <row r="9" spans="1:199" ht="14.85" customHeight="1" x14ac:dyDescent="0.2">
      <c r="A9" s="13"/>
      <c r="B9" s="21"/>
      <c r="C9" s="15"/>
      <c r="D9" s="13"/>
      <c r="E9" s="13"/>
      <c r="F9" s="19"/>
      <c r="G9" s="25"/>
      <c r="H9" s="27"/>
      <c r="J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row>
    <row r="10" spans="1:199" ht="14.85" customHeight="1" x14ac:dyDescent="0.2">
      <c r="A10" s="13"/>
      <c r="B10" s="24" t="s">
        <v>46</v>
      </c>
      <c r="C10" s="15"/>
      <c r="D10" s="13"/>
      <c r="E10" s="13"/>
      <c r="F10" s="19"/>
      <c r="H10" s="26"/>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row>
    <row r="11" spans="1:199" ht="14.85" customHeight="1" x14ac:dyDescent="0.2">
      <c r="A11" s="28"/>
      <c r="B11" s="21"/>
      <c r="C11" s="29"/>
      <c r="D11" s="28"/>
      <c r="E11" s="28"/>
      <c r="F11" s="30"/>
      <c r="H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row>
    <row r="12" spans="1:199" ht="14.85" customHeight="1" x14ac:dyDescent="0.2">
      <c r="A12" s="31"/>
      <c r="B12" s="24" t="s">
        <v>47</v>
      </c>
      <c r="C12" s="30"/>
      <c r="D12" s="31"/>
      <c r="E12" s="30"/>
      <c r="F12" s="15"/>
      <c r="H12" s="26"/>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row>
    <row r="13" spans="1:199" ht="14.85" customHeight="1" x14ac:dyDescent="0.2">
      <c r="A13" s="32"/>
      <c r="B13" s="21"/>
      <c r="C13" s="33"/>
      <c r="D13" s="33"/>
      <c r="E13" s="34"/>
      <c r="F13" s="35"/>
      <c r="H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row>
    <row r="14" spans="1:199" ht="14.85" customHeight="1" x14ac:dyDescent="0.2">
      <c r="A14" s="36"/>
      <c r="B14" s="24" t="s">
        <v>48</v>
      </c>
      <c r="C14" s="27"/>
      <c r="D14" s="27"/>
      <c r="E14" s="27"/>
      <c r="F14" s="27"/>
      <c r="H14" s="26"/>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row>
    <row r="15" spans="1:199" ht="14.85" customHeight="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row>
    <row r="16" spans="1:199" ht="6.75" customHeight="1" x14ac:dyDescent="0.2">
      <c r="A16" s="37"/>
      <c r="B16" s="37"/>
      <c r="C16" s="37"/>
      <c r="D16" s="37"/>
      <c r="E16" s="37"/>
      <c r="F16" s="37"/>
      <c r="G16" s="37"/>
      <c r="H16" s="37"/>
      <c r="I16" s="37"/>
      <c r="J16" s="38"/>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row>
    <row r="17" spans="1:199" ht="14.85" customHeight="1" x14ac:dyDescent="0.2">
      <c r="A17" s="30"/>
      <c r="B17" s="30"/>
      <c r="C17" s="30"/>
      <c r="D17" s="30"/>
      <c r="E17" s="30"/>
      <c r="F17" s="30"/>
      <c r="G17" s="30"/>
      <c r="H17" s="25"/>
      <c r="I17" s="25"/>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row>
    <row r="18" spans="1:199" ht="14.85" customHeight="1" x14ac:dyDescent="0.2">
      <c r="A18" s="30"/>
      <c r="B18" s="30"/>
      <c r="C18" s="30"/>
      <c r="D18" s="30"/>
      <c r="E18" s="30"/>
      <c r="F18" s="30"/>
      <c r="G18" s="30"/>
      <c r="H18" s="25"/>
      <c r="I18" s="25"/>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row>
    <row r="20" spans="1:199" ht="14.85" customHeight="1" x14ac:dyDescent="0.2">
      <c r="A20" s="30"/>
      <c r="B20" s="30"/>
      <c r="C20" s="30"/>
      <c r="D20" s="30"/>
      <c r="E20" s="30"/>
      <c r="F20" s="30"/>
      <c r="G20" s="30"/>
      <c r="H20" s="25"/>
      <c r="I20" s="25"/>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row>
    <row r="21" spans="1:199" ht="14.85" customHeight="1" x14ac:dyDescent="0.2">
      <c r="A21" s="30"/>
      <c r="B21" s="30"/>
      <c r="C21" s="30"/>
      <c r="D21" s="30"/>
      <c r="E21" s="30"/>
      <c r="F21" s="30"/>
      <c r="G21" s="30"/>
      <c r="H21" s="25"/>
      <c r="I21" s="25"/>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row>
    <row r="22" spans="1:199" ht="14.85" customHeight="1" x14ac:dyDescent="0.2">
      <c r="A22" s="30"/>
      <c r="B22" s="30"/>
      <c r="C22" s="30"/>
      <c r="D22" s="30"/>
      <c r="E22" s="30"/>
      <c r="F22" s="30"/>
      <c r="G22" s="30"/>
      <c r="H22" s="25"/>
      <c r="I22" s="25"/>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row>
    <row r="23" spans="1:199" ht="14.85" customHeight="1" x14ac:dyDescent="0.2">
      <c r="A23" s="30"/>
      <c r="B23" s="30"/>
      <c r="C23" s="30"/>
      <c r="D23" s="30"/>
      <c r="E23" s="30"/>
      <c r="F23" s="30"/>
      <c r="G23" s="30"/>
      <c r="H23" s="25"/>
      <c r="I23" s="25"/>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row>
    <row r="24" spans="1:199" ht="14.85" customHeight="1" x14ac:dyDescent="0.2">
      <c r="A24" s="30"/>
      <c r="B24" s="30"/>
      <c r="C24" s="30"/>
      <c r="D24" s="30"/>
      <c r="E24" s="30"/>
      <c r="F24" s="30"/>
      <c r="G24" s="30"/>
      <c r="H24" s="25"/>
      <c r="I24" s="25"/>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row>
    <row r="25" spans="1:199" ht="14.85" customHeight="1" x14ac:dyDescent="0.2"/>
    <row r="26" spans="1:199" ht="14.85" customHeight="1" x14ac:dyDescent="0.2"/>
    <row r="27" spans="1:199" ht="14.85" customHeight="1" x14ac:dyDescent="0.2"/>
    <row r="28" spans="1:199" ht="14.85" customHeight="1" x14ac:dyDescent="0.2"/>
    <row r="29" spans="1:199" ht="14.85" customHeight="1" x14ac:dyDescent="0.2"/>
    <row r="30" spans="1:199" ht="14.85" customHeight="1" x14ac:dyDescent="0.2"/>
    <row r="31" spans="1:199" ht="14.85" customHeight="1" x14ac:dyDescent="0.2"/>
    <row r="32" spans="1:199" ht="14.85" customHeight="1" x14ac:dyDescent="0.2"/>
    <row r="33" ht="14.85" customHeight="1" x14ac:dyDescent="0.2"/>
    <row r="34" ht="14.85" customHeight="1" x14ac:dyDescent="0.2"/>
    <row r="35" ht="14.85" customHeight="1" x14ac:dyDescent="0.2"/>
    <row r="36" ht="14.85" customHeight="1" x14ac:dyDescent="0.2"/>
    <row r="37" ht="14.85" customHeight="1" x14ac:dyDescent="0.2"/>
    <row r="38" ht="14.85" customHeight="1" x14ac:dyDescent="0.2"/>
    <row r="39" ht="14.85" customHeight="1" x14ac:dyDescent="0.2"/>
    <row r="40" ht="14.85" customHeight="1" x14ac:dyDescent="0.2"/>
    <row r="41" ht="14.85" customHeight="1" x14ac:dyDescent="0.2"/>
    <row r="42" ht="14.85" customHeight="1" x14ac:dyDescent="0.2"/>
    <row r="43" ht="14.85" customHeight="1" x14ac:dyDescent="0.2"/>
    <row r="44" ht="14.85" customHeight="1" x14ac:dyDescent="0.2"/>
    <row r="45" ht="14.85" customHeight="1" x14ac:dyDescent="0.2"/>
    <row r="46" ht="14.85" customHeight="1" x14ac:dyDescent="0.2"/>
    <row r="47" ht="14.85" customHeight="1" x14ac:dyDescent="0.2"/>
    <row r="48" ht="14.85" customHeight="1" x14ac:dyDescent="0.2"/>
    <row r="49" ht="14.85" customHeight="1" x14ac:dyDescent="0.2"/>
    <row r="50" ht="14.85" customHeight="1" x14ac:dyDescent="0.2"/>
    <row r="51" ht="14.85" customHeight="1" x14ac:dyDescent="0.2"/>
    <row r="52" ht="14.85" customHeight="1" x14ac:dyDescent="0.2"/>
    <row r="53" ht="14.85" customHeight="1" x14ac:dyDescent="0.2"/>
    <row r="54" ht="14.85" customHeight="1" x14ac:dyDescent="0.2"/>
    <row r="55" ht="14.85" customHeight="1" x14ac:dyDescent="0.2"/>
    <row r="56" ht="14.85" customHeight="1" x14ac:dyDescent="0.2"/>
    <row r="57" ht="14.85" customHeight="1" x14ac:dyDescent="0.2"/>
    <row r="58" ht="14.85" customHeight="1" x14ac:dyDescent="0.2"/>
    <row r="59" ht="14.85" customHeight="1" x14ac:dyDescent="0.2"/>
    <row r="60" ht="14.85" customHeight="1" x14ac:dyDescent="0.2"/>
    <row r="61" ht="14.85" customHeight="1" x14ac:dyDescent="0.2"/>
    <row r="62" ht="14.85" customHeight="1" x14ac:dyDescent="0.2"/>
    <row r="63" ht="14.85" customHeight="1" x14ac:dyDescent="0.2"/>
    <row r="64"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sheetData>
  <pageMargins left="0.78740157480314965" right="0.78740157480314965" top="0.39370078740157483" bottom="0.98425196850393704"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31F9-E1B2-436B-8D67-BEB1B40488EC}">
  <sheetPr>
    <tabColor theme="3" tint="0.89999084444715716"/>
    <pageSetUpPr fitToPage="1"/>
  </sheetPr>
  <dimension ref="A1:GK86"/>
  <sheetViews>
    <sheetView showGridLines="0" zoomScale="80" zoomScaleNormal="80" workbookViewId="0">
      <selection activeCell="N10" sqref="N10:Q10"/>
    </sheetView>
  </sheetViews>
  <sheetFormatPr defaultColWidth="9" defaultRowHeight="12" x14ac:dyDescent="0.2"/>
  <cols>
    <col min="1" max="1" width="2.5703125" style="10" customWidth="1"/>
    <col min="2" max="2" width="48.5703125" style="10" customWidth="1"/>
    <col min="3" max="3" width="12.140625" style="10" customWidth="1"/>
    <col min="4" max="7" width="15.85546875" style="10" customWidth="1"/>
    <col min="8" max="8" width="3.28515625" style="10" customWidth="1"/>
    <col min="9" max="12" width="15.85546875" style="10" customWidth="1"/>
    <col min="13" max="13" width="3.5703125" style="10" customWidth="1"/>
    <col min="14" max="17" width="15.85546875" style="10" customWidth="1"/>
    <col min="18" max="192" width="11.140625" style="10" customWidth="1"/>
    <col min="193" max="193" width="2" style="10" customWidth="1"/>
    <col min="194" max="16384" width="9" style="10"/>
  </cols>
  <sheetData>
    <row r="1" spans="1:193" ht="14.85" customHeight="1" x14ac:dyDescent="0.2">
      <c r="C1" s="13"/>
      <c r="D1" s="13"/>
      <c r="E1" s="13"/>
      <c r="F1" s="13"/>
      <c r="G1" s="13"/>
      <c r="H1" s="13"/>
      <c r="I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row>
    <row r="2" spans="1:193" ht="14.85" customHeight="1" x14ac:dyDescent="0.2">
      <c r="B2" s="14" t="s">
        <v>43</v>
      </c>
      <c r="D2" s="16"/>
      <c r="E2" s="17"/>
      <c r="G2" s="13"/>
      <c r="H2" s="13"/>
      <c r="I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row>
    <row r="3" spans="1:193" ht="14.85" customHeight="1" x14ac:dyDescent="0.2">
      <c r="B3" s="14"/>
      <c r="D3" s="16"/>
      <c r="E3" s="17"/>
      <c r="G3" s="13"/>
      <c r="H3" s="13"/>
      <c r="I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row>
    <row r="4" spans="1:193" ht="30" x14ac:dyDescent="0.25">
      <c r="B4" s="18" t="s">
        <v>49</v>
      </c>
      <c r="D4" s="39"/>
      <c r="E4" s="13"/>
      <c r="G4" s="13"/>
      <c r="H4" s="13"/>
      <c r="I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row>
    <row r="5" spans="1:193" x14ac:dyDescent="0.2">
      <c r="B5" s="19"/>
      <c r="G5" s="13"/>
      <c r="H5" s="13"/>
      <c r="I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row>
    <row r="6" spans="1:193" x14ac:dyDescent="0.2">
      <c r="B6" s="20"/>
      <c r="C6" s="22"/>
      <c r="F6" s="13"/>
      <c r="G6" s="13"/>
      <c r="H6" s="13"/>
      <c r="I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row>
    <row r="7" spans="1:193" x14ac:dyDescent="0.2">
      <c r="B7" s="23" t="s">
        <v>50</v>
      </c>
      <c r="C7" s="21" t="s">
        <v>51</v>
      </c>
      <c r="E7" s="13"/>
      <c r="F7" s="13"/>
      <c r="G7" s="13"/>
      <c r="H7" s="13"/>
      <c r="I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row>
    <row r="8" spans="1:193" ht="14.8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row>
    <row r="9" spans="1:193" ht="14.85" customHeight="1" thickBot="1" x14ac:dyDescent="0.25">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row>
    <row r="10" spans="1:193" ht="14.85" customHeight="1" thickBot="1" x14ac:dyDescent="0.25">
      <c r="A10" s="19"/>
      <c r="B10" s="19"/>
      <c r="D10" s="456" t="s">
        <v>52</v>
      </c>
      <c r="E10" s="457"/>
      <c r="F10" s="457"/>
      <c r="G10" s="458"/>
      <c r="H10" s="40"/>
      <c r="I10" s="456" t="s">
        <v>286</v>
      </c>
      <c r="J10" s="457"/>
      <c r="K10" s="457"/>
      <c r="L10" s="458"/>
      <c r="M10" s="40"/>
      <c r="N10" s="456" t="s">
        <v>273</v>
      </c>
      <c r="O10" s="457"/>
      <c r="P10" s="457"/>
      <c r="Q10" s="458"/>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row>
    <row r="11" spans="1:193" ht="14.85" customHeight="1" x14ac:dyDescent="0.2">
      <c r="A11" s="19"/>
      <c r="B11" s="19"/>
      <c r="D11" s="41">
        <v>2025</v>
      </c>
      <c r="E11" s="41" t="s">
        <v>53</v>
      </c>
      <c r="F11" s="41" t="s">
        <v>54</v>
      </c>
      <c r="G11" s="41" t="s">
        <v>55</v>
      </c>
      <c r="H11" s="42"/>
      <c r="I11" s="41">
        <v>2025</v>
      </c>
      <c r="J11" s="41" t="s">
        <v>53</v>
      </c>
      <c r="K11" s="41" t="s">
        <v>54</v>
      </c>
      <c r="L11" s="41" t="s">
        <v>55</v>
      </c>
      <c r="M11" s="43"/>
      <c r="N11" s="41">
        <v>2025</v>
      </c>
      <c r="O11" s="41" t="s">
        <v>53</v>
      </c>
      <c r="P11" s="41" t="s">
        <v>54</v>
      </c>
      <c r="Q11" s="41" t="s">
        <v>55</v>
      </c>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row>
    <row r="12" spans="1:193" ht="14.85" customHeight="1" x14ac:dyDescent="0.2">
      <c r="A12" s="27"/>
      <c r="B12" s="44" t="s">
        <v>56</v>
      </c>
      <c r="C12" s="45"/>
      <c r="D12" s="46"/>
      <c r="E12" s="46"/>
      <c r="F12" s="46"/>
      <c r="G12" s="46"/>
      <c r="H12" s="27"/>
      <c r="I12" s="46"/>
      <c r="J12" s="46"/>
      <c r="K12" s="46"/>
      <c r="L12" s="46"/>
      <c r="M12" s="27"/>
      <c r="N12" s="46"/>
      <c r="O12" s="46"/>
      <c r="P12" s="46"/>
      <c r="Q12" s="46"/>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row>
    <row r="13" spans="1:193" ht="14.85" customHeight="1" x14ac:dyDescent="0.2">
      <c r="A13" s="27"/>
      <c r="B13" s="44" t="s">
        <v>57</v>
      </c>
      <c r="C13" s="45"/>
      <c r="D13" s="46"/>
      <c r="E13" s="46"/>
      <c r="F13" s="46"/>
      <c r="G13" s="46"/>
      <c r="H13" s="27"/>
      <c r="I13" s="46"/>
      <c r="J13" s="46"/>
      <c r="K13" s="46"/>
      <c r="L13" s="46"/>
      <c r="M13" s="27"/>
      <c r="N13" s="46"/>
      <c r="O13" s="46"/>
      <c r="P13" s="46"/>
      <c r="Q13" s="46"/>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row>
    <row r="14" spans="1:193" ht="14.85" customHeight="1" x14ac:dyDescent="0.2">
      <c r="A14" s="27"/>
      <c r="B14" s="44" t="s">
        <v>58</v>
      </c>
      <c r="C14" s="45"/>
      <c r="D14" s="46"/>
      <c r="E14" s="46"/>
      <c r="F14" s="46"/>
      <c r="G14" s="46"/>
      <c r="H14" s="27"/>
      <c r="I14" s="46"/>
      <c r="J14" s="46"/>
      <c r="K14" s="46"/>
      <c r="L14" s="46"/>
      <c r="M14" s="27"/>
      <c r="N14" s="46"/>
      <c r="O14" s="46"/>
      <c r="P14" s="46"/>
      <c r="Q14" s="46"/>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row>
    <row r="15" spans="1:193" ht="14.85" customHeight="1" x14ac:dyDescent="0.2">
      <c r="A15" s="27"/>
      <c r="B15" s="44" t="s">
        <v>59</v>
      </c>
      <c r="C15" s="45"/>
      <c r="D15" s="47">
        <f>D16+D17</f>
        <v>0</v>
      </c>
      <c r="E15" s="47">
        <f>E16+E17</f>
        <v>0</v>
      </c>
      <c r="F15" s="47">
        <f>F16+F17</f>
        <v>0</v>
      </c>
      <c r="G15" s="47">
        <f>G16+G17</f>
        <v>0</v>
      </c>
      <c r="H15" s="27"/>
      <c r="I15" s="47">
        <f>I16+I17</f>
        <v>0</v>
      </c>
      <c r="J15" s="47">
        <f>J16+J17</f>
        <v>0</v>
      </c>
      <c r="K15" s="47">
        <f>K16+K17</f>
        <v>0</v>
      </c>
      <c r="L15" s="47">
        <f>L16+L17</f>
        <v>0</v>
      </c>
      <c r="M15" s="27"/>
      <c r="N15" s="47">
        <f>N16+N17</f>
        <v>0</v>
      </c>
      <c r="O15" s="47">
        <f>O16+O17</f>
        <v>0</v>
      </c>
      <c r="P15" s="47">
        <f>P16+P17</f>
        <v>0</v>
      </c>
      <c r="Q15" s="47">
        <f>Q16+Q17</f>
        <v>0</v>
      </c>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row>
    <row r="16" spans="1:193" ht="14.85" customHeight="1" x14ac:dyDescent="0.2">
      <c r="A16" s="27"/>
      <c r="B16" s="48" t="s">
        <v>60</v>
      </c>
      <c r="C16" s="49"/>
      <c r="D16" s="46"/>
      <c r="E16" s="46"/>
      <c r="F16" s="46"/>
      <c r="G16" s="46"/>
      <c r="H16" s="27"/>
      <c r="I16" s="46"/>
      <c r="J16" s="46"/>
      <c r="K16" s="46"/>
      <c r="L16" s="46"/>
      <c r="M16" s="27"/>
      <c r="N16" s="46"/>
      <c r="O16" s="46"/>
      <c r="P16" s="46"/>
      <c r="Q16" s="46"/>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row>
    <row r="17" spans="1:193" ht="14.85" customHeight="1" x14ac:dyDescent="0.2">
      <c r="A17" s="27"/>
      <c r="B17" s="48" t="s">
        <v>61</v>
      </c>
      <c r="C17" s="49"/>
      <c r="D17" s="46"/>
      <c r="E17" s="46"/>
      <c r="F17" s="46"/>
      <c r="G17" s="46"/>
      <c r="H17" s="27"/>
      <c r="I17" s="46"/>
      <c r="J17" s="46"/>
      <c r="K17" s="46"/>
      <c r="L17" s="46"/>
      <c r="M17" s="27"/>
      <c r="N17" s="46"/>
      <c r="O17" s="46"/>
      <c r="P17" s="46"/>
      <c r="Q17" s="46"/>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row>
    <row r="18" spans="1:193" ht="14.85" customHeight="1" x14ac:dyDescent="0.2">
      <c r="A18" s="27"/>
      <c r="B18" s="44" t="s">
        <v>62</v>
      </c>
      <c r="C18" s="45"/>
      <c r="D18" s="47">
        <f>D19+D22</f>
        <v>0</v>
      </c>
      <c r="E18" s="47">
        <f>E19+E22</f>
        <v>0</v>
      </c>
      <c r="F18" s="47">
        <f>F19+F22</f>
        <v>0</v>
      </c>
      <c r="G18" s="47">
        <f>G19+G22</f>
        <v>0</v>
      </c>
      <c r="H18" s="27"/>
      <c r="I18" s="47">
        <f>I19+I22</f>
        <v>0</v>
      </c>
      <c r="J18" s="47">
        <f>J19+J22</f>
        <v>0</v>
      </c>
      <c r="K18" s="47">
        <f>K19+K22</f>
        <v>0</v>
      </c>
      <c r="L18" s="47">
        <f>L19+L22</f>
        <v>0</v>
      </c>
      <c r="M18" s="27"/>
      <c r="N18" s="47">
        <f>N19+N22</f>
        <v>0</v>
      </c>
      <c r="O18" s="47">
        <f>O19+O22</f>
        <v>0</v>
      </c>
      <c r="P18" s="47">
        <f>P19+P22</f>
        <v>0</v>
      </c>
      <c r="Q18" s="47">
        <f>Q19+Q22</f>
        <v>0</v>
      </c>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row>
    <row r="19" spans="1:193" ht="14.85" customHeight="1" x14ac:dyDescent="0.2">
      <c r="A19" s="27"/>
      <c r="B19" s="48" t="s">
        <v>63</v>
      </c>
      <c r="C19" s="49"/>
      <c r="D19" s="47">
        <f>D20+D21</f>
        <v>0</v>
      </c>
      <c r="E19" s="47">
        <f>E20+E21</f>
        <v>0</v>
      </c>
      <c r="F19" s="47">
        <f>F20+F21</f>
        <v>0</v>
      </c>
      <c r="G19" s="47">
        <f>G20+G21</f>
        <v>0</v>
      </c>
      <c r="H19" s="27"/>
      <c r="I19" s="47">
        <f>I20+I21</f>
        <v>0</v>
      </c>
      <c r="J19" s="47">
        <f>J20+J21</f>
        <v>0</v>
      </c>
      <c r="K19" s="47">
        <f>K20+K21</f>
        <v>0</v>
      </c>
      <c r="L19" s="47">
        <f>L20+L21</f>
        <v>0</v>
      </c>
      <c r="M19" s="27"/>
      <c r="N19" s="47">
        <f>N20+N21</f>
        <v>0</v>
      </c>
      <c r="O19" s="47">
        <f>O20+O21</f>
        <v>0</v>
      </c>
      <c r="P19" s="47">
        <f>P20+P21</f>
        <v>0</v>
      </c>
      <c r="Q19" s="47">
        <f>Q20+Q21</f>
        <v>0</v>
      </c>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row>
    <row r="20" spans="1:193" ht="14.85" customHeight="1" x14ac:dyDescent="0.2">
      <c r="A20" s="27"/>
      <c r="B20" s="50" t="s">
        <v>64</v>
      </c>
      <c r="C20" s="51"/>
      <c r="D20" s="46"/>
      <c r="E20" s="46"/>
      <c r="F20" s="46"/>
      <c r="G20" s="46"/>
      <c r="H20" s="27"/>
      <c r="I20" s="46"/>
      <c r="J20" s="46"/>
      <c r="K20" s="46"/>
      <c r="L20" s="46"/>
      <c r="M20" s="27"/>
      <c r="N20" s="46"/>
      <c r="O20" s="46"/>
      <c r="P20" s="46"/>
      <c r="Q20" s="46"/>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row>
    <row r="21" spans="1:193" ht="14.85" customHeight="1" x14ac:dyDescent="0.2">
      <c r="A21" s="27"/>
      <c r="B21" s="50" t="s">
        <v>65</v>
      </c>
      <c r="C21" s="51"/>
      <c r="D21" s="46"/>
      <c r="E21" s="46"/>
      <c r="F21" s="46"/>
      <c r="G21" s="46"/>
      <c r="H21" s="27"/>
      <c r="I21" s="46"/>
      <c r="J21" s="46"/>
      <c r="K21" s="46"/>
      <c r="L21" s="46"/>
      <c r="M21" s="27"/>
      <c r="N21" s="46"/>
      <c r="O21" s="46"/>
      <c r="P21" s="46"/>
      <c r="Q21" s="46"/>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row>
    <row r="22" spans="1:193" ht="14.85" customHeight="1" x14ac:dyDescent="0.2">
      <c r="A22" s="27"/>
      <c r="B22" s="52" t="s">
        <v>66</v>
      </c>
      <c r="C22" s="53"/>
      <c r="D22" s="46"/>
      <c r="E22" s="46"/>
      <c r="F22" s="46"/>
      <c r="G22" s="46"/>
      <c r="H22" s="27"/>
      <c r="I22" s="46"/>
      <c r="J22" s="46"/>
      <c r="K22" s="46"/>
      <c r="L22" s="46"/>
      <c r="M22" s="27"/>
      <c r="N22" s="46"/>
      <c r="O22" s="46"/>
      <c r="P22" s="46"/>
      <c r="Q22" s="46"/>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row>
    <row r="23" spans="1:193" ht="14.85" customHeight="1" x14ac:dyDescent="0.2">
      <c r="A23" s="27"/>
      <c r="B23" s="44" t="s">
        <v>67</v>
      </c>
      <c r="C23" s="45"/>
      <c r="D23" s="47">
        <f>D24++D25</f>
        <v>0</v>
      </c>
      <c r="E23" s="47">
        <f>E24++E25</f>
        <v>0</v>
      </c>
      <c r="F23" s="47">
        <f>F24++F25</f>
        <v>0</v>
      </c>
      <c r="G23" s="47">
        <f>G24++G25</f>
        <v>0</v>
      </c>
      <c r="H23" s="27"/>
      <c r="I23" s="47">
        <f>I24++I25</f>
        <v>0</v>
      </c>
      <c r="J23" s="47">
        <f>J24++J25</f>
        <v>0</v>
      </c>
      <c r="K23" s="47">
        <f>K24++K25</f>
        <v>0</v>
      </c>
      <c r="L23" s="47">
        <f>L24++L25</f>
        <v>0</v>
      </c>
      <c r="M23" s="27"/>
      <c r="N23" s="47">
        <f>N24++N25</f>
        <v>0</v>
      </c>
      <c r="O23" s="47">
        <f>O24++O25</f>
        <v>0</v>
      </c>
      <c r="P23" s="47">
        <f>P24++P25</f>
        <v>0</v>
      </c>
      <c r="Q23" s="47">
        <f>Q24++Q25</f>
        <v>0</v>
      </c>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row>
    <row r="24" spans="1:193" ht="14.85" customHeight="1" x14ac:dyDescent="0.2">
      <c r="A24" s="27"/>
      <c r="B24" s="52" t="s">
        <v>68</v>
      </c>
      <c r="C24" s="53"/>
      <c r="D24" s="46"/>
      <c r="E24" s="46"/>
      <c r="F24" s="46"/>
      <c r="G24" s="46"/>
      <c r="H24" s="27"/>
      <c r="I24" s="46"/>
      <c r="J24" s="46"/>
      <c r="K24" s="46"/>
      <c r="L24" s="46"/>
      <c r="M24" s="27"/>
      <c r="N24" s="46"/>
      <c r="O24" s="46"/>
      <c r="P24" s="46"/>
      <c r="Q24" s="46"/>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row>
    <row r="25" spans="1:193" ht="14.85" customHeight="1" x14ac:dyDescent="0.2">
      <c r="A25" s="27"/>
      <c r="B25" s="52" t="s">
        <v>69</v>
      </c>
      <c r="C25" s="53"/>
      <c r="D25" s="47">
        <f>D26+D27</f>
        <v>0</v>
      </c>
      <c r="E25" s="47">
        <f>E26+E27</f>
        <v>0</v>
      </c>
      <c r="F25" s="47">
        <f>F26+F27</f>
        <v>0</v>
      </c>
      <c r="G25" s="47">
        <f>G26+G27</f>
        <v>0</v>
      </c>
      <c r="H25" s="27"/>
      <c r="I25" s="47">
        <f>I26+I27</f>
        <v>0</v>
      </c>
      <c r="J25" s="47">
        <f>J26+J27</f>
        <v>0</v>
      </c>
      <c r="K25" s="47">
        <f>K26+K27</f>
        <v>0</v>
      </c>
      <c r="L25" s="47">
        <f>L26+L27</f>
        <v>0</v>
      </c>
      <c r="M25" s="27"/>
      <c r="N25" s="47">
        <f>N26+N27</f>
        <v>0</v>
      </c>
      <c r="O25" s="47">
        <f>O26+O27</f>
        <v>0</v>
      </c>
      <c r="P25" s="47">
        <f>P26+P27</f>
        <v>0</v>
      </c>
      <c r="Q25" s="47">
        <f>Q26+Q27</f>
        <v>0</v>
      </c>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row>
    <row r="26" spans="1:193" ht="14.85" customHeight="1" x14ac:dyDescent="0.2">
      <c r="A26" s="27"/>
      <c r="B26" s="50" t="s">
        <v>70</v>
      </c>
      <c r="C26" s="51"/>
      <c r="D26" s="46"/>
      <c r="E26" s="46"/>
      <c r="F26" s="46"/>
      <c r="G26" s="46"/>
      <c r="H26" s="27"/>
      <c r="I26" s="46"/>
      <c r="J26" s="46"/>
      <c r="K26" s="46"/>
      <c r="L26" s="46"/>
      <c r="M26" s="27"/>
      <c r="N26" s="46"/>
      <c r="O26" s="46"/>
      <c r="P26" s="46"/>
      <c r="Q26" s="46"/>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row>
    <row r="27" spans="1:193" ht="14.85" customHeight="1" x14ac:dyDescent="0.2">
      <c r="A27" s="27"/>
      <c r="B27" s="50" t="s">
        <v>71</v>
      </c>
      <c r="C27" s="51"/>
      <c r="D27" s="46"/>
      <c r="E27" s="46"/>
      <c r="F27" s="46"/>
      <c r="G27" s="46"/>
      <c r="H27" s="27"/>
      <c r="I27" s="46"/>
      <c r="J27" s="46"/>
      <c r="K27" s="46"/>
      <c r="L27" s="46"/>
      <c r="M27" s="27"/>
      <c r="N27" s="46"/>
      <c r="O27" s="46"/>
      <c r="P27" s="46"/>
      <c r="Q27" s="46"/>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row>
    <row r="28" spans="1:193" ht="14.85" customHeight="1" x14ac:dyDescent="0.2">
      <c r="A28" s="27"/>
      <c r="B28" s="44" t="s">
        <v>72</v>
      </c>
      <c r="C28" s="45"/>
      <c r="D28" s="47">
        <f>D29+D30+D31</f>
        <v>0</v>
      </c>
      <c r="E28" s="47">
        <f>E29+E30+E31</f>
        <v>0</v>
      </c>
      <c r="F28" s="47">
        <f>F29+F30+F31</f>
        <v>0</v>
      </c>
      <c r="G28" s="47">
        <f>G29+G30+G31</f>
        <v>0</v>
      </c>
      <c r="H28" s="27"/>
      <c r="I28" s="47">
        <f>I29+I30+I31</f>
        <v>0</v>
      </c>
      <c r="J28" s="47">
        <f>J29+J30+J31</f>
        <v>0</v>
      </c>
      <c r="K28" s="47">
        <f>K29+K30+K31</f>
        <v>0</v>
      </c>
      <c r="L28" s="47">
        <f>L29+L30+L31</f>
        <v>0</v>
      </c>
      <c r="M28" s="27"/>
      <c r="N28" s="47">
        <f>N29+N30+N31</f>
        <v>0</v>
      </c>
      <c r="O28" s="47">
        <f>O29+O30+O31</f>
        <v>0</v>
      </c>
      <c r="P28" s="47">
        <f>P29+P30+P31</f>
        <v>0</v>
      </c>
      <c r="Q28" s="47">
        <f>Q29+Q30+Q31</f>
        <v>0</v>
      </c>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row>
    <row r="29" spans="1:193" ht="14.85" customHeight="1" x14ac:dyDescent="0.2">
      <c r="A29" s="27"/>
      <c r="B29" s="48" t="s">
        <v>73</v>
      </c>
      <c r="C29" s="49"/>
      <c r="D29" s="46"/>
      <c r="E29" s="46"/>
      <c r="F29" s="46"/>
      <c r="G29" s="46"/>
      <c r="H29" s="27"/>
      <c r="I29" s="46"/>
      <c r="J29" s="46"/>
      <c r="K29" s="46"/>
      <c r="L29" s="46"/>
      <c r="M29" s="27"/>
      <c r="N29" s="46"/>
      <c r="O29" s="46"/>
      <c r="P29" s="46"/>
      <c r="Q29" s="46"/>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row>
    <row r="30" spans="1:193" ht="14.85" customHeight="1" x14ac:dyDescent="0.2">
      <c r="A30" s="27"/>
      <c r="B30" s="48" t="s">
        <v>74</v>
      </c>
      <c r="C30" s="49"/>
      <c r="D30" s="46"/>
      <c r="E30" s="46"/>
      <c r="F30" s="46"/>
      <c r="G30" s="46"/>
      <c r="H30" s="27"/>
      <c r="I30" s="46"/>
      <c r="J30" s="46"/>
      <c r="K30" s="46"/>
      <c r="L30" s="46"/>
      <c r="M30" s="27"/>
      <c r="N30" s="46"/>
      <c r="O30" s="46"/>
      <c r="P30" s="46"/>
      <c r="Q30" s="46"/>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row>
    <row r="31" spans="1:193" ht="14.85" customHeight="1" x14ac:dyDescent="0.2">
      <c r="A31" s="27"/>
      <c r="B31" s="52" t="s">
        <v>75</v>
      </c>
      <c r="C31" s="53"/>
      <c r="D31" s="46"/>
      <c r="E31" s="46"/>
      <c r="F31" s="46"/>
      <c r="G31" s="46"/>
      <c r="H31" s="27"/>
      <c r="I31" s="46"/>
      <c r="J31" s="46"/>
      <c r="K31" s="46"/>
      <c r="L31" s="46"/>
      <c r="M31" s="27"/>
      <c r="N31" s="46"/>
      <c r="O31" s="46"/>
      <c r="P31" s="46"/>
      <c r="Q31" s="46"/>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row>
    <row r="32" spans="1:193" ht="14.85" customHeight="1" x14ac:dyDescent="0.2">
      <c r="A32" s="27"/>
      <c r="B32" s="44" t="s">
        <v>76</v>
      </c>
      <c r="C32" s="45"/>
      <c r="D32" s="47">
        <f>D33+D34</f>
        <v>0</v>
      </c>
      <c r="E32" s="47">
        <f>E33+E34</f>
        <v>0</v>
      </c>
      <c r="F32" s="47">
        <f>F33+F34</f>
        <v>0</v>
      </c>
      <c r="G32" s="47">
        <f>G33+G34</f>
        <v>0</v>
      </c>
      <c r="H32" s="27"/>
      <c r="I32" s="47">
        <f>I33+I34</f>
        <v>0</v>
      </c>
      <c r="J32" s="47">
        <f>J33+J34</f>
        <v>0</v>
      </c>
      <c r="K32" s="47">
        <f>K33+K34</f>
        <v>0</v>
      </c>
      <c r="L32" s="47">
        <f>L33+L34</f>
        <v>0</v>
      </c>
      <c r="M32" s="27"/>
      <c r="N32" s="47">
        <f>N33+N34</f>
        <v>0</v>
      </c>
      <c r="O32" s="47">
        <f>O33+O34</f>
        <v>0</v>
      </c>
      <c r="P32" s="47">
        <f>P33+P34</f>
        <v>0</v>
      </c>
      <c r="Q32" s="47">
        <f>Q33+Q34</f>
        <v>0</v>
      </c>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row>
    <row r="33" spans="1:193" ht="14.85" customHeight="1" x14ac:dyDescent="0.2">
      <c r="A33" s="27"/>
      <c r="B33" s="48" t="s">
        <v>60</v>
      </c>
      <c r="C33" s="49"/>
      <c r="D33" s="46"/>
      <c r="E33" s="46"/>
      <c r="F33" s="46"/>
      <c r="G33" s="46"/>
      <c r="H33" s="27"/>
      <c r="I33" s="46"/>
      <c r="J33" s="46"/>
      <c r="K33" s="46"/>
      <c r="L33" s="46"/>
      <c r="M33" s="27"/>
      <c r="N33" s="46"/>
      <c r="O33" s="46"/>
      <c r="P33" s="46"/>
      <c r="Q33" s="46"/>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row>
    <row r="34" spans="1:193" ht="14.85" customHeight="1" x14ac:dyDescent="0.2">
      <c r="A34" s="27"/>
      <c r="B34" s="48" t="s">
        <v>77</v>
      </c>
      <c r="C34" s="49"/>
      <c r="D34" s="46"/>
      <c r="E34" s="46"/>
      <c r="F34" s="46"/>
      <c r="G34" s="46"/>
      <c r="H34" s="27"/>
      <c r="I34" s="46"/>
      <c r="J34" s="46"/>
      <c r="K34" s="46"/>
      <c r="L34" s="46"/>
      <c r="M34" s="27"/>
      <c r="N34" s="46"/>
      <c r="O34" s="46"/>
      <c r="P34" s="46"/>
      <c r="Q34" s="46"/>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row>
    <row r="35" spans="1:193" ht="14.85" customHeight="1" x14ac:dyDescent="0.2">
      <c r="A35" s="27"/>
      <c r="B35" s="44" t="s">
        <v>78</v>
      </c>
      <c r="C35" s="45"/>
      <c r="D35" s="47">
        <f>D12+D13-D14+D15-D18-D23-D28-D32</f>
        <v>0</v>
      </c>
      <c r="E35" s="47">
        <f>E12+E13-E14+E15-E18-E23-E28-E32</f>
        <v>0</v>
      </c>
      <c r="F35" s="47">
        <f>F12+F13-F14+F15-F18-F23-F28-F32</f>
        <v>0</v>
      </c>
      <c r="G35" s="47">
        <f>G12+G13-G14+G15-G18-G23-G28-G32</f>
        <v>0</v>
      </c>
      <c r="H35" s="27"/>
      <c r="I35" s="47">
        <f>I12+I13-I14+I15-I18-I23-I28-I32</f>
        <v>0</v>
      </c>
      <c r="J35" s="47">
        <f>J12+J13-J14+J15-J18-J23-J28-J32</f>
        <v>0</v>
      </c>
      <c r="K35" s="47">
        <f>K12+K13-K14+K15-K18-K23-K28-K32</f>
        <v>0</v>
      </c>
      <c r="L35" s="47">
        <f>L12+L13-L14+L15-L18-L23-L28-L32</f>
        <v>0</v>
      </c>
      <c r="M35" s="27"/>
      <c r="N35" s="47">
        <f>N12+N13-N14+N15-N18-N23-N28-N32</f>
        <v>0</v>
      </c>
      <c r="O35" s="47">
        <f>O12+O13-O14+O15-O18-O23-O28-O32</f>
        <v>0</v>
      </c>
      <c r="P35" s="47">
        <f>P12+P13-P14+P15-P18-P23-P28-P32</f>
        <v>0</v>
      </c>
      <c r="Q35" s="47">
        <f>Q12+Q13-Q14+Q15-Q18-Q23-Q28-Q32</f>
        <v>0</v>
      </c>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row>
    <row r="36" spans="1:193" ht="14.85" customHeight="1" x14ac:dyDescent="0.2">
      <c r="A36" s="27"/>
      <c r="B36" s="44" t="s">
        <v>79</v>
      </c>
      <c r="C36" s="45"/>
      <c r="D36" s="47">
        <f>SUM(D37:D40)-D41-D42-D43</f>
        <v>0</v>
      </c>
      <c r="E36" s="47">
        <f>SUM(E37:E40)-E41-E42-E43</f>
        <v>0</v>
      </c>
      <c r="F36" s="47">
        <f>SUM(F37:F40)-F41-F42-F43</f>
        <v>0</v>
      </c>
      <c r="G36" s="47">
        <f>SUM(G37:G40)-G41-G42-G43</f>
        <v>0</v>
      </c>
      <c r="H36" s="27"/>
      <c r="I36" s="47">
        <f>SUM(I37:I40)-I41-I42-I43</f>
        <v>0</v>
      </c>
      <c r="J36" s="47">
        <f>SUM(J37:J40)-J41-J42-J43</f>
        <v>0</v>
      </c>
      <c r="K36" s="47">
        <f>SUM(K37:K40)-K41-K42-K43</f>
        <v>0</v>
      </c>
      <c r="L36" s="47">
        <f>SUM(L37:L40)-L41-L42-L43</f>
        <v>0</v>
      </c>
      <c r="M36" s="27"/>
      <c r="N36" s="47">
        <f>SUM(N37:N40)-N41-N42-N43</f>
        <v>0</v>
      </c>
      <c r="O36" s="47">
        <f>SUM(O37:O40)-O41-O42-O43</f>
        <v>0</v>
      </c>
      <c r="P36" s="47">
        <f>SUM(P37:P40)-P41-P42-P43</f>
        <v>0</v>
      </c>
      <c r="Q36" s="47">
        <f>SUM(Q37:Q40)-Q41-Q42-Q43</f>
        <v>0</v>
      </c>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row>
    <row r="37" spans="1:193" ht="14.85" customHeight="1" x14ac:dyDescent="0.2">
      <c r="A37" s="27"/>
      <c r="B37" s="48" t="s">
        <v>80</v>
      </c>
      <c r="C37" s="49"/>
      <c r="D37" s="46"/>
      <c r="E37" s="46"/>
      <c r="F37" s="46"/>
      <c r="G37" s="46"/>
      <c r="H37" s="27"/>
      <c r="I37" s="46"/>
      <c r="J37" s="46"/>
      <c r="K37" s="46"/>
      <c r="L37" s="46"/>
      <c r="M37" s="27"/>
      <c r="N37" s="46"/>
      <c r="O37" s="46"/>
      <c r="P37" s="46"/>
      <c r="Q37" s="46"/>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row>
    <row r="38" spans="1:193" ht="14.85" customHeight="1" x14ac:dyDescent="0.2">
      <c r="A38" s="27"/>
      <c r="B38" s="48" t="s">
        <v>81</v>
      </c>
      <c r="C38" s="49"/>
      <c r="D38" s="46"/>
      <c r="E38" s="46"/>
      <c r="F38" s="46"/>
      <c r="G38" s="46"/>
      <c r="H38" s="27"/>
      <c r="I38" s="46"/>
      <c r="J38" s="46"/>
      <c r="K38" s="46"/>
      <c r="L38" s="46"/>
      <c r="M38" s="27"/>
      <c r="N38" s="46"/>
      <c r="O38" s="46"/>
      <c r="P38" s="46"/>
      <c r="Q38" s="46"/>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row>
    <row r="39" spans="1:193" ht="14.85" customHeight="1" x14ac:dyDescent="0.2">
      <c r="A39" s="27"/>
      <c r="B39" s="48" t="s">
        <v>82</v>
      </c>
      <c r="C39" s="49"/>
      <c r="D39" s="46"/>
      <c r="E39" s="46"/>
      <c r="F39" s="46"/>
      <c r="G39" s="46"/>
      <c r="H39" s="27"/>
      <c r="I39" s="46"/>
      <c r="J39" s="46"/>
      <c r="K39" s="46"/>
      <c r="L39" s="46"/>
      <c r="M39" s="27"/>
      <c r="N39" s="46"/>
      <c r="O39" s="46"/>
      <c r="P39" s="46"/>
      <c r="Q39" s="46"/>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row>
    <row r="40" spans="1:193" ht="14.85" customHeight="1" x14ac:dyDescent="0.2">
      <c r="A40" s="27"/>
      <c r="B40" s="52" t="s">
        <v>83</v>
      </c>
      <c r="C40" s="53"/>
      <c r="D40" s="46"/>
      <c r="E40" s="46"/>
      <c r="F40" s="46"/>
      <c r="G40" s="46"/>
      <c r="H40" s="27"/>
      <c r="I40" s="46"/>
      <c r="J40" s="46"/>
      <c r="K40" s="46"/>
      <c r="L40" s="46"/>
      <c r="M40" s="27"/>
      <c r="N40" s="46"/>
      <c r="O40" s="46"/>
      <c r="P40" s="46"/>
      <c r="Q40" s="46"/>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row>
    <row r="41" spans="1:193" ht="24" x14ac:dyDescent="0.2">
      <c r="A41" s="27"/>
      <c r="B41" s="52" t="s">
        <v>84</v>
      </c>
      <c r="C41" s="53"/>
      <c r="D41" s="46"/>
      <c r="E41" s="46"/>
      <c r="F41" s="46"/>
      <c r="G41" s="46"/>
      <c r="H41" s="27"/>
      <c r="I41" s="46"/>
      <c r="J41" s="46"/>
      <c r="K41" s="46"/>
      <c r="L41" s="46"/>
      <c r="M41" s="27"/>
      <c r="N41" s="46"/>
      <c r="O41" s="46"/>
      <c r="P41" s="46"/>
      <c r="Q41" s="46"/>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row>
    <row r="42" spans="1:193" ht="14.85" customHeight="1" x14ac:dyDescent="0.2">
      <c r="A42" s="27"/>
      <c r="B42" s="48" t="s">
        <v>85</v>
      </c>
      <c r="C42" s="49"/>
      <c r="D42" s="46"/>
      <c r="E42" s="46"/>
      <c r="F42" s="46"/>
      <c r="G42" s="46"/>
      <c r="H42" s="27"/>
      <c r="I42" s="46"/>
      <c r="J42" s="46"/>
      <c r="K42" s="46"/>
      <c r="L42" s="46"/>
      <c r="M42" s="27"/>
      <c r="N42" s="46"/>
      <c r="O42" s="46"/>
      <c r="P42" s="46"/>
      <c r="Q42" s="46"/>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row>
    <row r="43" spans="1:193" ht="14.85" customHeight="1" x14ac:dyDescent="0.2">
      <c r="A43" s="27"/>
      <c r="B43" s="48" t="s">
        <v>86</v>
      </c>
      <c r="C43" s="49"/>
      <c r="D43" s="46"/>
      <c r="E43" s="46"/>
      <c r="F43" s="46"/>
      <c r="G43" s="46"/>
      <c r="H43" s="27"/>
      <c r="I43" s="46"/>
      <c r="J43" s="46"/>
      <c r="K43" s="46"/>
      <c r="L43" s="46"/>
      <c r="M43" s="27"/>
      <c r="N43" s="46"/>
      <c r="O43" s="46"/>
      <c r="P43" s="46"/>
      <c r="Q43" s="46"/>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row>
    <row r="44" spans="1:193" ht="14.85" customHeight="1" x14ac:dyDescent="0.2">
      <c r="A44" s="27"/>
      <c r="B44" s="44" t="s">
        <v>87</v>
      </c>
      <c r="C44" s="45"/>
      <c r="D44" s="47">
        <f>D35+D36</f>
        <v>0</v>
      </c>
      <c r="E44" s="47">
        <f>E35+E36</f>
        <v>0</v>
      </c>
      <c r="F44" s="47">
        <f>F35+F36</f>
        <v>0</v>
      </c>
      <c r="G44" s="47">
        <f>G35+G36</f>
        <v>0</v>
      </c>
      <c r="H44" s="27"/>
      <c r="I44" s="47">
        <f>I35+I36</f>
        <v>0</v>
      </c>
      <c r="J44" s="47">
        <f>J35+J36</f>
        <v>0</v>
      </c>
      <c r="K44" s="47">
        <f>K35+K36</f>
        <v>0</v>
      </c>
      <c r="L44" s="47">
        <f>L35+L36</f>
        <v>0</v>
      </c>
      <c r="M44" s="27"/>
      <c r="N44" s="47">
        <f>N35+N36</f>
        <v>0</v>
      </c>
      <c r="O44" s="47">
        <f>O35+O36</f>
        <v>0</v>
      </c>
      <c r="P44" s="47">
        <f>P35+P36</f>
        <v>0</v>
      </c>
      <c r="Q44" s="47">
        <f>Q35+Q36</f>
        <v>0</v>
      </c>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row>
    <row r="45" spans="1:193" ht="14.85" customHeight="1" x14ac:dyDescent="0.2">
      <c r="A45" s="27"/>
      <c r="B45" s="44" t="s">
        <v>88</v>
      </c>
      <c r="C45" s="45"/>
      <c r="D45" s="47">
        <f>D46-D47</f>
        <v>0</v>
      </c>
      <c r="E45" s="47">
        <f>E46-E47</f>
        <v>0</v>
      </c>
      <c r="F45" s="47">
        <f>F46-F47</f>
        <v>0</v>
      </c>
      <c r="G45" s="47">
        <f>G46-G47</f>
        <v>0</v>
      </c>
      <c r="H45" s="27"/>
      <c r="I45" s="47">
        <f>I46-I47</f>
        <v>0</v>
      </c>
      <c r="J45" s="47">
        <f>J46-J47</f>
        <v>0</v>
      </c>
      <c r="K45" s="47">
        <f>K46-K47</f>
        <v>0</v>
      </c>
      <c r="L45" s="47">
        <f>L46-L47</f>
        <v>0</v>
      </c>
      <c r="M45" s="27"/>
      <c r="N45" s="47">
        <f>N46-N47</f>
        <v>0</v>
      </c>
      <c r="O45" s="47">
        <f>O46-O47</f>
        <v>0</v>
      </c>
      <c r="P45" s="47">
        <f>P46-P47</f>
        <v>0</v>
      </c>
      <c r="Q45" s="47">
        <f>Q46-Q47</f>
        <v>0</v>
      </c>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row>
    <row r="46" spans="1:193" ht="14.85" customHeight="1" x14ac:dyDescent="0.2">
      <c r="A46" s="27"/>
      <c r="B46" s="48" t="s">
        <v>89</v>
      </c>
      <c r="C46" s="49"/>
      <c r="D46" s="46"/>
      <c r="E46" s="46"/>
      <c r="F46" s="46"/>
      <c r="G46" s="46"/>
      <c r="H46" s="27"/>
      <c r="I46" s="46"/>
      <c r="J46" s="46"/>
      <c r="K46" s="46"/>
      <c r="L46" s="46"/>
      <c r="M46" s="27"/>
      <c r="N46" s="46"/>
      <c r="O46" s="46"/>
      <c r="P46" s="46"/>
      <c r="Q46" s="46"/>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row>
    <row r="47" spans="1:193" ht="14.85" customHeight="1" x14ac:dyDescent="0.2">
      <c r="A47" s="27"/>
      <c r="B47" s="48" t="s">
        <v>90</v>
      </c>
      <c r="C47" s="49"/>
      <c r="D47" s="46"/>
      <c r="E47" s="46"/>
      <c r="F47" s="46"/>
      <c r="G47" s="46"/>
      <c r="H47" s="27"/>
      <c r="I47" s="46"/>
      <c r="J47" s="46"/>
      <c r="K47" s="46"/>
      <c r="L47" s="46"/>
      <c r="M47" s="27"/>
      <c r="N47" s="46"/>
      <c r="O47" s="46"/>
      <c r="P47" s="46"/>
      <c r="Q47" s="46"/>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row>
    <row r="48" spans="1:193" ht="14.85" customHeight="1" x14ac:dyDescent="0.2">
      <c r="A48" s="27"/>
      <c r="B48" s="44" t="s">
        <v>91</v>
      </c>
      <c r="C48" s="45"/>
      <c r="D48" s="47">
        <f>D44+D45</f>
        <v>0</v>
      </c>
      <c r="E48" s="47">
        <f>E44+E45</f>
        <v>0</v>
      </c>
      <c r="F48" s="47">
        <f>F44+F45</f>
        <v>0</v>
      </c>
      <c r="G48" s="47">
        <f>G44+G45</f>
        <v>0</v>
      </c>
      <c r="H48" s="27"/>
      <c r="I48" s="47">
        <f>I44+I45</f>
        <v>0</v>
      </c>
      <c r="J48" s="47">
        <f>J44+J45</f>
        <v>0</v>
      </c>
      <c r="K48" s="47">
        <f>K44+K45</f>
        <v>0</v>
      </c>
      <c r="L48" s="47">
        <f>L44+L45</f>
        <v>0</v>
      </c>
      <c r="M48" s="27"/>
      <c r="N48" s="47">
        <f>N44+N45</f>
        <v>0</v>
      </c>
      <c r="O48" s="47">
        <f>O44+O45</f>
        <v>0</v>
      </c>
      <c r="P48" s="47">
        <f>P44+P45</f>
        <v>0</v>
      </c>
      <c r="Q48" s="47">
        <f>Q44+Q45</f>
        <v>0</v>
      </c>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row>
    <row r="49" spans="1:193" ht="14.85" customHeight="1" x14ac:dyDescent="0.2">
      <c r="A49" s="27"/>
      <c r="B49" s="44" t="s">
        <v>92</v>
      </c>
      <c r="C49" s="45"/>
      <c r="D49" s="47">
        <f>D50+D51</f>
        <v>0</v>
      </c>
      <c r="E49" s="47">
        <f>E50+E51</f>
        <v>0</v>
      </c>
      <c r="F49" s="47">
        <f>F50+F51</f>
        <v>0</v>
      </c>
      <c r="G49" s="47">
        <f>G50+G51</f>
        <v>0</v>
      </c>
      <c r="H49" s="27"/>
      <c r="I49" s="47">
        <f>I50+I51</f>
        <v>0</v>
      </c>
      <c r="J49" s="47">
        <f>J50+J51</f>
        <v>0</v>
      </c>
      <c r="K49" s="47">
        <f>K50+K51</f>
        <v>0</v>
      </c>
      <c r="L49" s="47">
        <f>L50+L51</f>
        <v>0</v>
      </c>
      <c r="M49" s="27"/>
      <c r="N49" s="47">
        <f>N50+N51</f>
        <v>0</v>
      </c>
      <c r="O49" s="47">
        <f>O50+O51</f>
        <v>0</v>
      </c>
      <c r="P49" s="47">
        <f>P50+P51</f>
        <v>0</v>
      </c>
      <c r="Q49" s="47">
        <f>Q50+Q51</f>
        <v>0</v>
      </c>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row>
    <row r="50" spans="1:193" ht="14.85" customHeight="1" x14ac:dyDescent="0.2">
      <c r="A50" s="27"/>
      <c r="B50" s="48" t="s">
        <v>93</v>
      </c>
      <c r="C50" s="49"/>
      <c r="D50" s="46"/>
      <c r="E50" s="46"/>
      <c r="F50" s="46"/>
      <c r="G50" s="46"/>
      <c r="H50" s="27"/>
      <c r="I50" s="46"/>
      <c r="J50" s="46"/>
      <c r="K50" s="46"/>
      <c r="L50" s="46"/>
      <c r="M50" s="27"/>
      <c r="N50" s="46"/>
      <c r="O50" s="46"/>
      <c r="P50" s="46"/>
      <c r="Q50" s="46"/>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row>
    <row r="51" spans="1:193" ht="14.85" customHeight="1" x14ac:dyDescent="0.2">
      <c r="A51" s="27"/>
      <c r="B51" s="48" t="s">
        <v>94</v>
      </c>
      <c r="C51" s="49"/>
      <c r="D51" s="46"/>
      <c r="E51" s="46"/>
      <c r="F51" s="46"/>
      <c r="G51" s="46"/>
      <c r="H51" s="27"/>
      <c r="I51" s="46"/>
      <c r="J51" s="46"/>
      <c r="K51" s="46"/>
      <c r="L51" s="46"/>
      <c r="M51" s="27"/>
      <c r="N51" s="46"/>
      <c r="O51" s="46"/>
      <c r="P51" s="46"/>
      <c r="Q51" s="46"/>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c r="GF51" s="27"/>
      <c r="GG51" s="27"/>
      <c r="GH51" s="27"/>
      <c r="GI51" s="27"/>
      <c r="GJ51" s="27"/>
      <c r="GK51" s="27"/>
    </row>
    <row r="52" spans="1:193" ht="14.85" customHeight="1" x14ac:dyDescent="0.2">
      <c r="A52" s="27"/>
      <c r="B52" s="44" t="s">
        <v>95</v>
      </c>
      <c r="C52" s="45"/>
      <c r="D52" s="46"/>
      <c r="E52" s="46"/>
      <c r="F52" s="46"/>
      <c r="G52" s="46"/>
      <c r="I52" s="46"/>
      <c r="J52" s="46"/>
      <c r="K52" s="46"/>
      <c r="L52" s="46"/>
      <c r="N52" s="46"/>
      <c r="O52" s="46"/>
      <c r="P52" s="46"/>
      <c r="Q52" s="46"/>
    </row>
    <row r="53" spans="1:193" ht="14.85" customHeight="1" x14ac:dyDescent="0.2">
      <c r="A53" s="27"/>
      <c r="B53" s="44" t="s">
        <v>96</v>
      </c>
      <c r="C53" s="45"/>
      <c r="D53" s="46"/>
      <c r="E53" s="46"/>
      <c r="F53" s="46"/>
      <c r="G53" s="46"/>
      <c r="I53" s="46"/>
      <c r="J53" s="46"/>
      <c r="K53" s="46"/>
      <c r="L53" s="46"/>
      <c r="N53" s="46"/>
      <c r="O53" s="46"/>
      <c r="P53" s="46"/>
      <c r="Q53" s="46"/>
    </row>
    <row r="54" spans="1:193" ht="14.85" customHeight="1" x14ac:dyDescent="0.2">
      <c r="A54" s="27"/>
      <c r="B54" s="44" t="s">
        <v>97</v>
      </c>
      <c r="C54" s="45"/>
      <c r="D54" s="47">
        <f>D48+D49-D52-D53</f>
        <v>0</v>
      </c>
      <c r="E54" s="47">
        <f>E48+E49-E52-E53</f>
        <v>0</v>
      </c>
      <c r="F54" s="47">
        <f>F48+F49-F52-F53</f>
        <v>0</v>
      </c>
      <c r="G54" s="47">
        <f>G48+G49-G52-G53</f>
        <v>0</v>
      </c>
      <c r="I54" s="47">
        <f>I48+I49-I52-I53</f>
        <v>0</v>
      </c>
      <c r="J54" s="47">
        <f>J48+J49-J52-J53</f>
        <v>0</v>
      </c>
      <c r="K54" s="47">
        <f>K48+K49-K52-K53</f>
        <v>0</v>
      </c>
      <c r="L54" s="47">
        <f>L48+L49-L52-L53</f>
        <v>0</v>
      </c>
      <c r="N54" s="47">
        <f>N48+N49-N52-N53</f>
        <v>0</v>
      </c>
      <c r="O54" s="47">
        <f>O48+O49-O52-O53</f>
        <v>0</v>
      </c>
      <c r="P54" s="47">
        <f>P48+P49-P52-P53</f>
        <v>0</v>
      </c>
      <c r="Q54" s="47">
        <f>Q48+Q49-Q52-Q53</f>
        <v>0</v>
      </c>
    </row>
    <row r="55" spans="1:193" ht="14.85" customHeight="1" x14ac:dyDescent="0.2"/>
    <row r="56" spans="1:193" ht="6.75" customHeight="1" x14ac:dyDescent="0.2">
      <c r="A56" s="37"/>
      <c r="B56" s="37"/>
      <c r="C56" s="37"/>
      <c r="D56" s="38"/>
      <c r="E56" s="38"/>
      <c r="F56" s="38"/>
      <c r="G56" s="38"/>
      <c r="H56" s="38"/>
      <c r="I56" s="38"/>
      <c r="J56" s="38"/>
      <c r="K56" s="38"/>
      <c r="L56" s="38"/>
      <c r="M56" s="38"/>
      <c r="N56" s="38"/>
      <c r="O56" s="38"/>
      <c r="P56" s="38"/>
      <c r="Q56" s="38"/>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row>
    <row r="57" spans="1:193" ht="14.85" customHeight="1" x14ac:dyDescent="0.2"/>
    <row r="58" spans="1:193" ht="14.85" customHeight="1" x14ac:dyDescent="0.2"/>
    <row r="59" spans="1:193" ht="14.85" customHeight="1" x14ac:dyDescent="0.2"/>
    <row r="60" spans="1:193" ht="14.85" customHeight="1" x14ac:dyDescent="0.2"/>
    <row r="61" spans="1:193" ht="14.85" customHeight="1" x14ac:dyDescent="0.2"/>
    <row r="62" spans="1:193" ht="14.85" customHeight="1" x14ac:dyDescent="0.2"/>
    <row r="63" spans="1:193" ht="14.85" customHeight="1" x14ac:dyDescent="0.2"/>
    <row r="64" spans="1:193"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row r="71" ht="14.85" customHeight="1" x14ac:dyDescent="0.2"/>
    <row r="72" ht="14.85" customHeight="1" x14ac:dyDescent="0.2"/>
    <row r="73" ht="14.85" customHeight="1" x14ac:dyDescent="0.2"/>
    <row r="74" ht="14.85" customHeight="1" x14ac:dyDescent="0.2"/>
    <row r="75" ht="14.85" customHeight="1" x14ac:dyDescent="0.2"/>
    <row r="76" ht="14.85" customHeight="1" x14ac:dyDescent="0.2"/>
    <row r="77" ht="14.85" customHeight="1" x14ac:dyDescent="0.2"/>
    <row r="78" ht="14.85" customHeight="1" x14ac:dyDescent="0.2"/>
    <row r="79" ht="14.85" customHeight="1" x14ac:dyDescent="0.2"/>
    <row r="80" ht="14.85" customHeight="1" x14ac:dyDescent="0.2"/>
    <row r="81" ht="14.85" customHeight="1" x14ac:dyDescent="0.2"/>
    <row r="82" ht="14.85" customHeight="1" x14ac:dyDescent="0.2"/>
    <row r="83" ht="14.85" customHeight="1" x14ac:dyDescent="0.2"/>
    <row r="84" ht="14.85" customHeight="1" x14ac:dyDescent="0.2"/>
    <row r="85" ht="14.85" customHeight="1" x14ac:dyDescent="0.2"/>
    <row r="86" ht="14.85" customHeight="1" x14ac:dyDescent="0.2"/>
  </sheetData>
  <sheetProtection password="F0A6"/>
  <mergeCells count="3">
    <mergeCell ref="D10:G10"/>
    <mergeCell ref="I10:L10"/>
    <mergeCell ref="N10:Q10"/>
  </mergeCells>
  <pageMargins left="0.78740157480314965" right="0.78740157480314965" top="0.39370078740157483"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F453-985A-4E66-A809-96A69E9DB3B7}">
  <sheetPr>
    <tabColor theme="3" tint="0.89999084444715716"/>
    <pageSetUpPr fitToPage="1"/>
  </sheetPr>
  <dimension ref="A1:GL86"/>
  <sheetViews>
    <sheetView showGridLines="0" topLeftCell="A62" zoomScale="77" zoomScaleNormal="130" workbookViewId="0">
      <selection activeCell="H66" sqref="H66"/>
    </sheetView>
  </sheetViews>
  <sheetFormatPr defaultColWidth="9" defaultRowHeight="12" x14ac:dyDescent="0.2"/>
  <cols>
    <col min="1" max="1" width="3.85546875" style="10" customWidth="1"/>
    <col min="2" max="2" width="44" style="10" customWidth="1"/>
    <col min="3" max="3" width="12.28515625" style="10" customWidth="1"/>
    <col min="4" max="7" width="12.42578125" style="10" customWidth="1"/>
    <col min="8" max="8" width="4.85546875" style="10" customWidth="1"/>
    <col min="9" max="12" width="12.42578125" style="10" customWidth="1"/>
    <col min="13" max="13" width="5" style="10" customWidth="1"/>
    <col min="14" max="17" width="12.42578125" style="10" customWidth="1"/>
    <col min="18" max="193" width="11.140625" style="10" customWidth="1"/>
    <col min="194" max="194" width="2" style="10" customWidth="1"/>
    <col min="195" max="16384" width="9" style="10"/>
  </cols>
  <sheetData>
    <row r="1" spans="1:194" ht="14.85" customHeight="1" x14ac:dyDescent="0.2">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row>
    <row r="2" spans="1:194" ht="14.85" customHeight="1" x14ac:dyDescent="0.2">
      <c r="B2" s="14" t="s">
        <v>43</v>
      </c>
      <c r="C2" s="16"/>
      <c r="D2" s="17"/>
      <c r="E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row>
    <row r="3" spans="1:194" ht="14.85" customHeight="1" x14ac:dyDescent="0.2">
      <c r="B3" s="14"/>
      <c r="C3" s="16"/>
      <c r="D3" s="17"/>
      <c r="E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row>
    <row r="4" spans="1:194" ht="14.85" customHeight="1" x14ac:dyDescent="0.25">
      <c r="B4" s="18" t="s">
        <v>98</v>
      </c>
      <c r="C4" s="12"/>
      <c r="D4" s="13"/>
      <c r="E4" s="13"/>
      <c r="G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row>
    <row r="5" spans="1:194" ht="24" customHeight="1" x14ac:dyDescent="0.2">
      <c r="B5" s="19"/>
      <c r="C5" s="54"/>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row>
    <row r="6" spans="1:194" ht="19.5" customHeight="1" x14ac:dyDescent="0.2">
      <c r="B6" s="55"/>
      <c r="C6" s="22"/>
      <c r="E6" s="21"/>
      <c r="F6" s="21"/>
      <c r="G6" s="21"/>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row>
    <row r="7" spans="1:194" x14ac:dyDescent="0.2">
      <c r="B7" s="56" t="s">
        <v>50</v>
      </c>
      <c r="C7" s="21" t="s">
        <v>51</v>
      </c>
      <c r="E7" s="21"/>
      <c r="F7" s="21"/>
      <c r="G7" s="21"/>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row>
    <row r="8" spans="1:194" ht="14.8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row>
    <row r="9" spans="1:194" ht="14.85" customHeight="1" thickBot="1" x14ac:dyDescent="0.25">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row>
    <row r="10" spans="1:194" ht="14.85" customHeight="1" thickBot="1" x14ac:dyDescent="0.25">
      <c r="A10" s="19"/>
      <c r="B10" s="19"/>
      <c r="D10" s="456" t="s">
        <v>52</v>
      </c>
      <c r="E10" s="457"/>
      <c r="F10" s="457"/>
      <c r="G10" s="458"/>
      <c r="H10" s="40"/>
      <c r="I10" s="456" t="s">
        <v>286</v>
      </c>
      <c r="J10" s="457"/>
      <c r="K10" s="457"/>
      <c r="L10" s="458"/>
      <c r="M10" s="40"/>
      <c r="N10" s="456" t="s">
        <v>273</v>
      </c>
      <c r="O10" s="457"/>
      <c r="P10" s="457"/>
      <c r="Q10" s="458"/>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row>
    <row r="11" spans="1:194" ht="14.85" customHeight="1" x14ac:dyDescent="0.2">
      <c r="A11" s="19"/>
      <c r="B11" s="19" t="s">
        <v>99</v>
      </c>
      <c r="D11" s="41">
        <v>2025</v>
      </c>
      <c r="E11" s="41" t="s">
        <v>53</v>
      </c>
      <c r="F11" s="41" t="s">
        <v>54</v>
      </c>
      <c r="G11" s="41" t="s">
        <v>55</v>
      </c>
      <c r="H11" s="42"/>
      <c r="I11" s="41">
        <v>2025</v>
      </c>
      <c r="J11" s="41" t="s">
        <v>53</v>
      </c>
      <c r="K11" s="41" t="s">
        <v>54</v>
      </c>
      <c r="L11" s="41" t="s">
        <v>55</v>
      </c>
      <c r="M11" s="43"/>
      <c r="N11" s="41">
        <v>2025</v>
      </c>
      <c r="O11" s="41" t="s">
        <v>53</v>
      </c>
      <c r="P11" s="41" t="s">
        <v>54</v>
      </c>
      <c r="Q11" s="41" t="s">
        <v>55</v>
      </c>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row>
    <row r="12" spans="1:194" ht="14.85" customHeight="1" x14ac:dyDescent="0.2">
      <c r="A12" s="28"/>
      <c r="B12" s="44" t="s">
        <v>100</v>
      </c>
      <c r="C12" s="45"/>
      <c r="D12" s="57">
        <f>D13+D19+D25</f>
        <v>0</v>
      </c>
      <c r="E12" s="57">
        <f>E13+E19+E25</f>
        <v>0</v>
      </c>
      <c r="F12" s="57">
        <f>F13+F19+F25</f>
        <v>0</v>
      </c>
      <c r="G12" s="57">
        <f>G13+G19+G25</f>
        <v>0</v>
      </c>
      <c r="H12" s="58"/>
      <c r="I12" s="57">
        <f>I13+I19+I25</f>
        <v>0</v>
      </c>
      <c r="J12" s="57">
        <f>J13+J19+J25</f>
        <v>0</v>
      </c>
      <c r="K12" s="57">
        <f>K13+K19+K25</f>
        <v>0</v>
      </c>
      <c r="L12" s="57">
        <f>L13+L19+L25</f>
        <v>0</v>
      </c>
      <c r="M12" s="58"/>
      <c r="N12" s="57">
        <f>N13+N19+N25</f>
        <v>0</v>
      </c>
      <c r="O12" s="57">
        <f>O13+O19+O25</f>
        <v>0</v>
      </c>
      <c r="P12" s="57">
        <f>P13+P19+P25</f>
        <v>0</v>
      </c>
      <c r="Q12" s="57">
        <f>Q13+Q19+Q25</f>
        <v>0</v>
      </c>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row>
    <row r="13" spans="1:194" ht="14.85" customHeight="1" x14ac:dyDescent="0.2">
      <c r="A13" s="28"/>
      <c r="B13" s="59" t="s">
        <v>101</v>
      </c>
      <c r="C13" s="45"/>
      <c r="D13" s="57">
        <f>SUM(D14:D18)</f>
        <v>0</v>
      </c>
      <c r="E13" s="57">
        <f>SUM(E14:E18)</f>
        <v>0</v>
      </c>
      <c r="F13" s="57">
        <f>SUM(F14:F18)</f>
        <v>0</v>
      </c>
      <c r="G13" s="57">
        <f>SUM(G14:G18)</f>
        <v>0</v>
      </c>
      <c r="H13" s="58"/>
      <c r="I13" s="57">
        <f>SUM(I14:I18)</f>
        <v>0</v>
      </c>
      <c r="J13" s="57">
        <f>SUM(J14:J18)</f>
        <v>0</v>
      </c>
      <c r="K13" s="57">
        <f>SUM(K14:K18)</f>
        <v>0</v>
      </c>
      <c r="L13" s="57">
        <f>SUM(L14:L18)</f>
        <v>0</v>
      </c>
      <c r="M13" s="58"/>
      <c r="N13" s="57">
        <f>SUM(N14:N18)</f>
        <v>0</v>
      </c>
      <c r="O13" s="57">
        <f>SUM(O14:O18)</f>
        <v>0</v>
      </c>
      <c r="P13" s="57">
        <f>SUM(P14:P18)</f>
        <v>0</v>
      </c>
      <c r="Q13" s="57">
        <f>SUM(Q14:Q18)</f>
        <v>0</v>
      </c>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row>
    <row r="14" spans="1:194" ht="14.85" customHeight="1" x14ac:dyDescent="0.2">
      <c r="A14" s="28"/>
      <c r="B14" s="48" t="s">
        <v>102</v>
      </c>
      <c r="C14" s="45"/>
      <c r="D14" s="60"/>
      <c r="E14" s="60"/>
      <c r="F14" s="60"/>
      <c r="G14" s="60"/>
      <c r="H14" s="58"/>
      <c r="I14" s="60"/>
      <c r="J14" s="60"/>
      <c r="K14" s="60"/>
      <c r="L14" s="60"/>
      <c r="M14" s="58"/>
      <c r="N14" s="60"/>
      <c r="O14" s="60"/>
      <c r="P14" s="60"/>
      <c r="Q14" s="60"/>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row>
    <row r="15" spans="1:194" ht="14.85" customHeight="1" x14ac:dyDescent="0.2">
      <c r="A15" s="28"/>
      <c r="B15" s="48" t="s">
        <v>103</v>
      </c>
      <c r="C15" s="45"/>
      <c r="D15" s="60"/>
      <c r="E15" s="60"/>
      <c r="F15" s="60"/>
      <c r="G15" s="60"/>
      <c r="H15" s="58"/>
      <c r="I15" s="60"/>
      <c r="J15" s="60"/>
      <c r="K15" s="60"/>
      <c r="L15" s="60"/>
      <c r="M15" s="58"/>
      <c r="N15" s="60"/>
      <c r="O15" s="60"/>
      <c r="P15" s="60"/>
      <c r="Q15" s="60"/>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row>
    <row r="16" spans="1:194" ht="14.85" customHeight="1" x14ac:dyDescent="0.2">
      <c r="A16" s="28"/>
      <c r="B16" s="48" t="s">
        <v>104</v>
      </c>
      <c r="C16" s="45"/>
      <c r="D16" s="60"/>
      <c r="E16" s="60"/>
      <c r="F16" s="60"/>
      <c r="G16" s="60"/>
      <c r="H16" s="58"/>
      <c r="I16" s="60"/>
      <c r="J16" s="60"/>
      <c r="K16" s="60"/>
      <c r="L16" s="60"/>
      <c r="M16" s="58"/>
      <c r="N16" s="60"/>
      <c r="O16" s="60"/>
      <c r="P16" s="60"/>
      <c r="Q16" s="60"/>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row>
    <row r="17" spans="1:194" ht="14.85" customHeight="1" x14ac:dyDescent="0.2">
      <c r="A17" s="28"/>
      <c r="B17" s="48" t="s">
        <v>105</v>
      </c>
      <c r="C17" s="45"/>
      <c r="D17" s="60"/>
      <c r="E17" s="60"/>
      <c r="F17" s="60"/>
      <c r="G17" s="60"/>
      <c r="H17" s="58"/>
      <c r="I17" s="60"/>
      <c r="J17" s="60"/>
      <c r="K17" s="60"/>
      <c r="L17" s="60"/>
      <c r="M17" s="58"/>
      <c r="N17" s="60"/>
      <c r="O17" s="60"/>
      <c r="P17" s="60"/>
      <c r="Q17" s="60"/>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row>
    <row r="18" spans="1:194" ht="14.85" customHeight="1" x14ac:dyDescent="0.2">
      <c r="A18" s="28"/>
      <c r="B18" s="48" t="s">
        <v>106</v>
      </c>
      <c r="C18" s="45"/>
      <c r="D18" s="60"/>
      <c r="E18" s="60"/>
      <c r="F18" s="60"/>
      <c r="G18" s="60"/>
      <c r="H18" s="58"/>
      <c r="I18" s="60"/>
      <c r="J18" s="60"/>
      <c r="K18" s="60"/>
      <c r="L18" s="60"/>
      <c r="M18" s="58"/>
      <c r="N18" s="60"/>
      <c r="O18" s="60"/>
      <c r="P18" s="60"/>
      <c r="Q18" s="60"/>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row>
    <row r="19" spans="1:194" ht="14.85" customHeight="1" x14ac:dyDescent="0.2">
      <c r="A19" s="28"/>
      <c r="B19" s="59" t="s">
        <v>107</v>
      </c>
      <c r="C19" s="45"/>
      <c r="D19" s="57">
        <f>SUM(D20:D24)</f>
        <v>0</v>
      </c>
      <c r="E19" s="57">
        <f>SUM(E20:E24)</f>
        <v>0</v>
      </c>
      <c r="F19" s="57">
        <f>SUM(F20:F24)</f>
        <v>0</v>
      </c>
      <c r="G19" s="57">
        <f>SUM(G20:G24)</f>
        <v>0</v>
      </c>
      <c r="H19" s="58"/>
      <c r="I19" s="57">
        <f>SUM(I20:I24)</f>
        <v>0</v>
      </c>
      <c r="J19" s="57">
        <f>SUM(J20:J24)</f>
        <v>0</v>
      </c>
      <c r="K19" s="57">
        <f>SUM(K20:K24)</f>
        <v>0</v>
      </c>
      <c r="L19" s="57">
        <f>SUM(L20:L24)</f>
        <v>0</v>
      </c>
      <c r="M19" s="58"/>
      <c r="N19" s="57">
        <f>SUM(N20:N24)</f>
        <v>0</v>
      </c>
      <c r="O19" s="57">
        <f>SUM(O20:O24)</f>
        <v>0</v>
      </c>
      <c r="P19" s="57">
        <f>SUM(P20:P24)</f>
        <v>0</v>
      </c>
      <c r="Q19" s="57">
        <f>SUM(Q20:Q24)</f>
        <v>0</v>
      </c>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row>
    <row r="20" spans="1:194" ht="14.85" customHeight="1" x14ac:dyDescent="0.2">
      <c r="A20" s="28"/>
      <c r="B20" s="48" t="s">
        <v>108</v>
      </c>
      <c r="C20" s="45"/>
      <c r="D20" s="60"/>
      <c r="E20" s="60"/>
      <c r="F20" s="60"/>
      <c r="G20" s="60"/>
      <c r="H20" s="58"/>
      <c r="I20" s="60"/>
      <c r="J20" s="60"/>
      <c r="K20" s="60"/>
      <c r="L20" s="60"/>
      <c r="M20" s="58"/>
      <c r="N20" s="60"/>
      <c r="O20" s="60"/>
      <c r="P20" s="60"/>
      <c r="Q20" s="60"/>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row>
    <row r="21" spans="1:194" ht="14.85" customHeight="1" x14ac:dyDescent="0.2">
      <c r="A21" s="28"/>
      <c r="B21" s="48" t="s">
        <v>109</v>
      </c>
      <c r="C21" s="45"/>
      <c r="D21" s="60"/>
      <c r="E21" s="60"/>
      <c r="F21" s="60"/>
      <c r="G21" s="60"/>
      <c r="H21" s="58"/>
      <c r="I21" s="60"/>
      <c r="J21" s="60"/>
      <c r="K21" s="60"/>
      <c r="L21" s="60"/>
      <c r="M21" s="58"/>
      <c r="N21" s="60"/>
      <c r="O21" s="60"/>
      <c r="P21" s="60"/>
      <c r="Q21" s="60"/>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row>
    <row r="22" spans="1:194" ht="14.85" customHeight="1" x14ac:dyDescent="0.2">
      <c r="A22" s="28"/>
      <c r="B22" s="48" t="s">
        <v>110</v>
      </c>
      <c r="C22" s="45"/>
      <c r="D22" s="60"/>
      <c r="E22" s="60"/>
      <c r="F22" s="60"/>
      <c r="G22" s="60"/>
      <c r="H22" s="58"/>
      <c r="I22" s="60"/>
      <c r="J22" s="60"/>
      <c r="K22" s="60"/>
      <c r="L22" s="60"/>
      <c r="M22" s="58"/>
      <c r="N22" s="60"/>
      <c r="O22" s="60"/>
      <c r="P22" s="60"/>
      <c r="Q22" s="60"/>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row>
    <row r="23" spans="1:194" ht="14.85" customHeight="1" x14ac:dyDescent="0.2">
      <c r="A23" s="28"/>
      <c r="B23" s="48" t="s">
        <v>111</v>
      </c>
      <c r="C23" s="45"/>
      <c r="D23" s="60"/>
      <c r="E23" s="60"/>
      <c r="F23" s="60"/>
      <c r="G23" s="60"/>
      <c r="H23" s="58"/>
      <c r="I23" s="60"/>
      <c r="J23" s="60"/>
      <c r="K23" s="60"/>
      <c r="L23" s="60"/>
      <c r="M23" s="58"/>
      <c r="N23" s="60"/>
      <c r="O23" s="60"/>
      <c r="P23" s="60"/>
      <c r="Q23" s="60"/>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row>
    <row r="24" spans="1:194" ht="14.85" customHeight="1" x14ac:dyDescent="0.2">
      <c r="A24" s="28"/>
      <c r="B24" s="48" t="s">
        <v>112</v>
      </c>
      <c r="C24" s="45"/>
      <c r="D24" s="60"/>
      <c r="E24" s="60"/>
      <c r="F24" s="60"/>
      <c r="G24" s="60"/>
      <c r="H24" s="58"/>
      <c r="I24" s="60"/>
      <c r="J24" s="60"/>
      <c r="K24" s="60"/>
      <c r="L24" s="60"/>
      <c r="M24" s="58"/>
      <c r="N24" s="60"/>
      <c r="O24" s="60"/>
      <c r="P24" s="60"/>
      <c r="Q24" s="60"/>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row>
    <row r="25" spans="1:194" ht="14.85" customHeight="1" x14ac:dyDescent="0.2">
      <c r="A25" s="28"/>
      <c r="B25" s="59" t="s">
        <v>113</v>
      </c>
      <c r="C25" s="45"/>
      <c r="D25" s="57">
        <f>SUM(D26:D31)</f>
        <v>0</v>
      </c>
      <c r="E25" s="57">
        <f>SUM(E26:E31)</f>
        <v>0</v>
      </c>
      <c r="F25" s="57">
        <f>SUM(F26:F31)</f>
        <v>0</v>
      </c>
      <c r="G25" s="57">
        <f>SUM(G26:G31)</f>
        <v>0</v>
      </c>
      <c r="H25" s="58"/>
      <c r="I25" s="57">
        <f>SUM(I26:I31)</f>
        <v>0</v>
      </c>
      <c r="J25" s="57">
        <f>SUM(J26:J31)</f>
        <v>0</v>
      </c>
      <c r="K25" s="57">
        <f>SUM(K26:K31)</f>
        <v>0</v>
      </c>
      <c r="L25" s="57">
        <f>SUM(L26:L31)</f>
        <v>0</v>
      </c>
      <c r="M25" s="58"/>
      <c r="N25" s="57">
        <f>SUM(N26:N31)</f>
        <v>0</v>
      </c>
      <c r="O25" s="57">
        <f>SUM(O26:O31)</f>
        <v>0</v>
      </c>
      <c r="P25" s="57">
        <f>SUM(P26:P31)</f>
        <v>0</v>
      </c>
      <c r="Q25" s="57">
        <f>SUM(Q26:Q31)</f>
        <v>0</v>
      </c>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row>
    <row r="26" spans="1:194" ht="14.85" customHeight="1" x14ac:dyDescent="0.2">
      <c r="A26" s="28"/>
      <c r="B26" s="48" t="s">
        <v>114</v>
      </c>
      <c r="C26" s="45"/>
      <c r="D26" s="60"/>
      <c r="E26" s="60"/>
      <c r="F26" s="60"/>
      <c r="G26" s="60"/>
      <c r="H26" s="58"/>
      <c r="I26" s="60"/>
      <c r="J26" s="60"/>
      <c r="K26" s="60"/>
      <c r="L26" s="60"/>
      <c r="M26" s="58"/>
      <c r="N26" s="60"/>
      <c r="O26" s="60"/>
      <c r="P26" s="60"/>
      <c r="Q26" s="60"/>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row>
    <row r="27" spans="1:194" ht="14.85" customHeight="1" x14ac:dyDescent="0.2">
      <c r="A27" s="28"/>
      <c r="B27" s="48" t="s">
        <v>115</v>
      </c>
      <c r="C27" s="45"/>
      <c r="D27" s="60"/>
      <c r="E27" s="60"/>
      <c r="F27" s="60"/>
      <c r="G27" s="60"/>
      <c r="H27" s="58"/>
      <c r="I27" s="60"/>
      <c r="J27" s="60"/>
      <c r="K27" s="60"/>
      <c r="L27" s="60"/>
      <c r="M27" s="58"/>
      <c r="N27" s="60"/>
      <c r="O27" s="60"/>
      <c r="P27" s="60"/>
      <c r="Q27" s="60"/>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row>
    <row r="28" spans="1:194" ht="14.85" customHeight="1" x14ac:dyDescent="0.2">
      <c r="A28" s="28"/>
      <c r="B28" s="52" t="s">
        <v>116</v>
      </c>
      <c r="C28" s="61"/>
      <c r="D28" s="60"/>
      <c r="E28" s="60"/>
      <c r="F28" s="60"/>
      <c r="G28" s="60"/>
      <c r="H28" s="58"/>
      <c r="I28" s="60"/>
      <c r="J28" s="60"/>
      <c r="K28" s="60"/>
      <c r="L28" s="60"/>
      <c r="M28" s="58"/>
      <c r="N28" s="60"/>
      <c r="O28" s="60"/>
      <c r="P28" s="60"/>
      <c r="Q28" s="60"/>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row>
    <row r="29" spans="1:194" ht="14.85" customHeight="1" x14ac:dyDescent="0.2">
      <c r="A29" s="28"/>
      <c r="B29" s="48" t="s">
        <v>117</v>
      </c>
      <c r="C29" s="45"/>
      <c r="D29" s="60"/>
      <c r="E29" s="60"/>
      <c r="F29" s="60"/>
      <c r="G29" s="60"/>
      <c r="H29" s="58"/>
      <c r="I29" s="60"/>
      <c r="J29" s="60"/>
      <c r="K29" s="60"/>
      <c r="L29" s="60"/>
      <c r="M29" s="58"/>
      <c r="N29" s="60"/>
      <c r="O29" s="60"/>
      <c r="P29" s="60"/>
      <c r="Q29" s="60"/>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row>
    <row r="30" spans="1:194" ht="14.85" customHeight="1" x14ac:dyDescent="0.2">
      <c r="A30" s="28"/>
      <c r="B30" s="48" t="s">
        <v>118</v>
      </c>
      <c r="C30" s="45"/>
      <c r="D30" s="60"/>
      <c r="E30" s="60"/>
      <c r="F30" s="60"/>
      <c r="G30" s="60"/>
      <c r="H30" s="58"/>
      <c r="I30" s="60"/>
      <c r="J30" s="60"/>
      <c r="K30" s="60"/>
      <c r="L30" s="60"/>
      <c r="M30" s="58"/>
      <c r="N30" s="60"/>
      <c r="O30" s="60"/>
      <c r="P30" s="60"/>
      <c r="Q30" s="60"/>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row>
    <row r="31" spans="1:194" ht="14.85" customHeight="1" x14ac:dyDescent="0.2">
      <c r="A31" s="28"/>
      <c r="B31" s="48" t="s">
        <v>119</v>
      </c>
      <c r="C31" s="45"/>
      <c r="D31" s="60"/>
      <c r="E31" s="60"/>
      <c r="F31" s="60"/>
      <c r="G31" s="60"/>
      <c r="H31" s="58"/>
      <c r="I31" s="60"/>
      <c r="J31" s="60"/>
      <c r="K31" s="60"/>
      <c r="L31" s="60"/>
      <c r="M31" s="58"/>
      <c r="N31" s="60"/>
      <c r="O31" s="60"/>
      <c r="P31" s="60"/>
      <c r="Q31" s="60"/>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row>
    <row r="32" spans="1:194" ht="14.85" customHeight="1" x14ac:dyDescent="0.2">
      <c r="A32" s="28"/>
      <c r="B32" s="44" t="s">
        <v>120</v>
      </c>
      <c r="C32" s="45"/>
      <c r="D32" s="57">
        <f>D33+D39+D47+D51</f>
        <v>0</v>
      </c>
      <c r="E32" s="57">
        <f>E33+E39+E47+E51</f>
        <v>0</v>
      </c>
      <c r="F32" s="57">
        <f>F33+F39+F47+F51</f>
        <v>0</v>
      </c>
      <c r="G32" s="57">
        <f>G33+G39+G47+G51</f>
        <v>0</v>
      </c>
      <c r="H32" s="58"/>
      <c r="I32" s="57">
        <f>I33+I39+I47+I51</f>
        <v>0</v>
      </c>
      <c r="J32" s="57">
        <f>J33+J39+J47+J51</f>
        <v>0</v>
      </c>
      <c r="K32" s="57">
        <f>K33+K39+K47+K51</f>
        <v>0</v>
      </c>
      <c r="L32" s="57">
        <f>L33+L39+L47+L51</f>
        <v>0</v>
      </c>
      <c r="M32" s="58"/>
      <c r="N32" s="57">
        <f>N33+N39+N47+N51</f>
        <v>0</v>
      </c>
      <c r="O32" s="57">
        <f>O33+O39+O47+O51</f>
        <v>0</v>
      </c>
      <c r="P32" s="57">
        <f>P33+P39+P47+P51</f>
        <v>0</v>
      </c>
      <c r="Q32" s="57">
        <f>Q33+Q39+Q47+Q51</f>
        <v>0</v>
      </c>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row>
    <row r="33" spans="1:194" ht="14.85" customHeight="1" x14ac:dyDescent="0.2">
      <c r="A33" s="28"/>
      <c r="B33" s="59" t="s">
        <v>121</v>
      </c>
      <c r="C33" s="45"/>
      <c r="D33" s="57">
        <f>SUM(D34:D38)</f>
        <v>0</v>
      </c>
      <c r="E33" s="57">
        <f>SUM(E34:E38)</f>
        <v>0</v>
      </c>
      <c r="F33" s="57">
        <f>SUM(F34:F38)</f>
        <v>0</v>
      </c>
      <c r="G33" s="57">
        <f>SUM(G34:G38)</f>
        <v>0</v>
      </c>
      <c r="H33" s="58"/>
      <c r="I33" s="57">
        <f>SUM(I34:I38)</f>
        <v>0</v>
      </c>
      <c r="J33" s="57">
        <f>SUM(J34:J38)</f>
        <v>0</v>
      </c>
      <c r="K33" s="57">
        <f>SUM(K34:K38)</f>
        <v>0</v>
      </c>
      <c r="L33" s="57">
        <f>SUM(L34:L38)</f>
        <v>0</v>
      </c>
      <c r="M33" s="58"/>
      <c r="N33" s="57">
        <f>SUM(N34:N38)</f>
        <v>0</v>
      </c>
      <c r="O33" s="57">
        <f>SUM(O34:O38)</f>
        <v>0</v>
      </c>
      <c r="P33" s="57">
        <f>SUM(P34:P38)</f>
        <v>0</v>
      </c>
      <c r="Q33" s="57">
        <f>SUM(Q34:Q38)</f>
        <v>0</v>
      </c>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row>
    <row r="34" spans="1:194" ht="14.85" customHeight="1" x14ac:dyDescent="0.2">
      <c r="A34" s="28"/>
      <c r="B34" s="48" t="s">
        <v>63</v>
      </c>
      <c r="C34" s="45"/>
      <c r="D34" s="60"/>
      <c r="E34" s="60"/>
      <c r="F34" s="60"/>
      <c r="G34" s="60"/>
      <c r="H34" s="58"/>
      <c r="I34" s="60"/>
      <c r="J34" s="60"/>
      <c r="K34" s="60"/>
      <c r="L34" s="60"/>
      <c r="M34" s="58"/>
      <c r="N34" s="60"/>
      <c r="O34" s="60"/>
      <c r="P34" s="60"/>
      <c r="Q34" s="60"/>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row>
    <row r="35" spans="1:194" ht="14.85" customHeight="1" x14ac:dyDescent="0.2">
      <c r="A35" s="28"/>
      <c r="B35" s="48" t="s">
        <v>122</v>
      </c>
      <c r="C35" s="45"/>
      <c r="D35" s="60"/>
      <c r="E35" s="60"/>
      <c r="F35" s="60"/>
      <c r="G35" s="60"/>
      <c r="H35" s="58"/>
      <c r="I35" s="60"/>
      <c r="J35" s="60"/>
      <c r="K35" s="60"/>
      <c r="L35" s="60"/>
      <c r="M35" s="58"/>
      <c r="N35" s="60"/>
      <c r="O35" s="60"/>
      <c r="P35" s="60"/>
      <c r="Q35" s="60"/>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row>
    <row r="36" spans="1:194" ht="14.85" customHeight="1" x14ac:dyDescent="0.2">
      <c r="A36" s="28"/>
      <c r="B36" s="48" t="s">
        <v>123</v>
      </c>
      <c r="C36" s="45"/>
      <c r="D36" s="60"/>
      <c r="E36" s="60"/>
      <c r="F36" s="60"/>
      <c r="G36" s="60"/>
      <c r="H36" s="58"/>
      <c r="I36" s="60"/>
      <c r="J36" s="60"/>
      <c r="K36" s="60"/>
      <c r="L36" s="60"/>
      <c r="M36" s="58"/>
      <c r="N36" s="60"/>
      <c r="O36" s="60"/>
      <c r="P36" s="60"/>
      <c r="Q36" s="60"/>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row>
    <row r="37" spans="1:194" ht="14.85" customHeight="1" x14ac:dyDescent="0.2">
      <c r="A37" s="28"/>
      <c r="B37" s="48" t="s">
        <v>124</v>
      </c>
      <c r="C37" s="45"/>
      <c r="D37" s="60"/>
      <c r="E37" s="60"/>
      <c r="F37" s="60"/>
      <c r="G37" s="60"/>
      <c r="H37" s="58"/>
      <c r="I37" s="60"/>
      <c r="J37" s="60"/>
      <c r="K37" s="60"/>
      <c r="L37" s="60"/>
      <c r="M37" s="58"/>
      <c r="N37" s="60"/>
      <c r="O37" s="60"/>
      <c r="P37" s="60"/>
      <c r="Q37" s="60"/>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row>
    <row r="38" spans="1:194" ht="14.85" customHeight="1" x14ac:dyDescent="0.2">
      <c r="A38" s="28"/>
      <c r="B38" s="48" t="s">
        <v>106</v>
      </c>
      <c r="C38" s="45"/>
      <c r="D38" s="60"/>
      <c r="E38" s="60"/>
      <c r="F38" s="60"/>
      <c r="G38" s="60"/>
      <c r="H38" s="58"/>
      <c r="I38" s="60"/>
      <c r="J38" s="60"/>
      <c r="K38" s="60"/>
      <c r="L38" s="60"/>
      <c r="M38" s="58"/>
      <c r="N38" s="60"/>
      <c r="O38" s="60"/>
      <c r="P38" s="60"/>
      <c r="Q38" s="60"/>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row>
    <row r="39" spans="1:194" ht="14.85" customHeight="1" x14ac:dyDescent="0.2">
      <c r="A39" s="28"/>
      <c r="B39" s="59" t="s">
        <v>125</v>
      </c>
      <c r="C39" s="45"/>
      <c r="D39" s="57">
        <f>SUM(D40:D46)</f>
        <v>0</v>
      </c>
      <c r="E39" s="57">
        <f>SUM(E40:E46)</f>
        <v>0</v>
      </c>
      <c r="F39" s="57">
        <f>SUM(F40:F46)</f>
        <v>0</v>
      </c>
      <c r="G39" s="57">
        <f>SUM(G40:G46)</f>
        <v>0</v>
      </c>
      <c r="H39" s="58"/>
      <c r="I39" s="57">
        <f>SUM(I40:I46)</f>
        <v>0</v>
      </c>
      <c r="J39" s="57">
        <f>SUM(J40:J46)</f>
        <v>0</v>
      </c>
      <c r="K39" s="57">
        <f>SUM(K40:K46)</f>
        <v>0</v>
      </c>
      <c r="L39" s="57">
        <f>SUM(L40:L46)</f>
        <v>0</v>
      </c>
      <c r="M39" s="58"/>
      <c r="N39" s="57">
        <f>SUM(N40:N46)</f>
        <v>0</v>
      </c>
      <c r="O39" s="57">
        <f>SUM(O40:O46)</f>
        <v>0</v>
      </c>
      <c r="P39" s="57">
        <f>SUM(P40:P46)</f>
        <v>0</v>
      </c>
      <c r="Q39" s="57">
        <f>SUM(Q40:Q46)</f>
        <v>0</v>
      </c>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row>
    <row r="40" spans="1:194" ht="14.85" customHeight="1" x14ac:dyDescent="0.2">
      <c r="A40" s="28"/>
      <c r="B40" s="48" t="s">
        <v>126</v>
      </c>
      <c r="C40" s="45"/>
      <c r="D40" s="60"/>
      <c r="E40" s="60"/>
      <c r="F40" s="60"/>
      <c r="G40" s="60"/>
      <c r="H40" s="58"/>
      <c r="I40" s="60"/>
      <c r="J40" s="60"/>
      <c r="K40" s="60"/>
      <c r="L40" s="60"/>
      <c r="M40" s="58"/>
      <c r="N40" s="60"/>
      <c r="O40" s="60"/>
      <c r="P40" s="60"/>
      <c r="Q40" s="60"/>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row>
    <row r="41" spans="1:194" ht="14.85" customHeight="1" x14ac:dyDescent="0.2">
      <c r="A41" s="28"/>
      <c r="B41" s="48" t="s">
        <v>115</v>
      </c>
      <c r="C41" s="45"/>
      <c r="D41" s="60"/>
      <c r="E41" s="60"/>
      <c r="F41" s="60"/>
      <c r="G41" s="60"/>
      <c r="H41" s="58"/>
      <c r="I41" s="60"/>
      <c r="J41" s="60"/>
      <c r="K41" s="60"/>
      <c r="L41" s="60"/>
      <c r="M41" s="58"/>
      <c r="N41" s="60"/>
      <c r="O41" s="60"/>
      <c r="P41" s="60"/>
      <c r="Q41" s="60"/>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c r="FH41" s="58"/>
      <c r="FI41" s="58"/>
      <c r="FJ41" s="58"/>
      <c r="FK41" s="58"/>
      <c r="FL41" s="58"/>
      <c r="FM41" s="58"/>
      <c r="FN41" s="58"/>
      <c r="FO41" s="58"/>
      <c r="FP41" s="58"/>
      <c r="FQ41" s="58"/>
      <c r="FR41" s="58"/>
      <c r="FS41" s="58"/>
      <c r="FT41" s="58"/>
      <c r="FU41" s="58"/>
      <c r="FV41" s="58"/>
      <c r="FW41" s="58"/>
      <c r="FX41" s="58"/>
      <c r="FY41" s="58"/>
      <c r="FZ41" s="58"/>
      <c r="GA41" s="58"/>
      <c r="GB41" s="58"/>
      <c r="GC41" s="58"/>
      <c r="GD41" s="58"/>
      <c r="GE41" s="58"/>
      <c r="GF41" s="58"/>
      <c r="GG41" s="58"/>
      <c r="GH41" s="58"/>
      <c r="GI41" s="58"/>
      <c r="GJ41" s="58"/>
      <c r="GK41" s="58"/>
      <c r="GL41" s="58"/>
    </row>
    <row r="42" spans="1:194" ht="14.85" customHeight="1" x14ac:dyDescent="0.2">
      <c r="A42" s="28"/>
      <c r="B42" s="48" t="s">
        <v>117</v>
      </c>
      <c r="C42" s="45"/>
      <c r="D42" s="60"/>
      <c r="E42" s="60"/>
      <c r="F42" s="60"/>
      <c r="G42" s="60"/>
      <c r="H42" s="58"/>
      <c r="I42" s="60"/>
      <c r="J42" s="60"/>
      <c r="K42" s="60"/>
      <c r="L42" s="60"/>
      <c r="M42" s="58"/>
      <c r="N42" s="60"/>
      <c r="O42" s="60"/>
      <c r="P42" s="60"/>
      <c r="Q42" s="60"/>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row>
    <row r="43" spans="1:194" ht="14.85" customHeight="1" x14ac:dyDescent="0.2">
      <c r="A43" s="28"/>
      <c r="B43" s="48" t="s">
        <v>127</v>
      </c>
      <c r="C43" s="45"/>
      <c r="D43" s="60"/>
      <c r="E43" s="60"/>
      <c r="F43" s="60"/>
      <c r="G43" s="60"/>
      <c r="H43" s="58"/>
      <c r="I43" s="60"/>
      <c r="J43" s="60"/>
      <c r="K43" s="60"/>
      <c r="L43" s="60"/>
      <c r="M43" s="58"/>
      <c r="N43" s="60"/>
      <c r="O43" s="60"/>
      <c r="P43" s="60"/>
      <c r="Q43" s="60"/>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row>
    <row r="44" spans="1:194" ht="14.85" customHeight="1" x14ac:dyDescent="0.2">
      <c r="A44" s="28"/>
      <c r="B44" s="48" t="s">
        <v>128</v>
      </c>
      <c r="C44" s="45"/>
      <c r="D44" s="60"/>
      <c r="E44" s="60"/>
      <c r="F44" s="60"/>
      <c r="G44" s="60"/>
      <c r="H44" s="58"/>
      <c r="I44" s="60"/>
      <c r="J44" s="60"/>
      <c r="K44" s="60"/>
      <c r="L44" s="60"/>
      <c r="M44" s="58"/>
      <c r="N44" s="60"/>
      <c r="O44" s="60"/>
      <c r="P44" s="60"/>
      <c r="Q44" s="60"/>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row>
    <row r="45" spans="1:194" ht="14.85" customHeight="1" x14ac:dyDescent="0.2">
      <c r="A45" s="28"/>
      <c r="B45" s="48" t="s">
        <v>129</v>
      </c>
      <c r="C45" s="45"/>
      <c r="D45" s="60"/>
      <c r="E45" s="60"/>
      <c r="F45" s="60"/>
      <c r="G45" s="60"/>
      <c r="H45" s="58"/>
      <c r="I45" s="60"/>
      <c r="J45" s="60"/>
      <c r="K45" s="60"/>
      <c r="L45" s="60"/>
      <c r="M45" s="58"/>
      <c r="N45" s="60"/>
      <c r="O45" s="60"/>
      <c r="P45" s="60"/>
      <c r="Q45" s="60"/>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row>
    <row r="46" spans="1:194" ht="14.85" customHeight="1" x14ac:dyDescent="0.2">
      <c r="A46" s="28"/>
      <c r="B46" s="48" t="s">
        <v>130</v>
      </c>
      <c r="C46" s="45"/>
      <c r="D46" s="60"/>
      <c r="E46" s="60"/>
      <c r="F46" s="60"/>
      <c r="G46" s="60"/>
      <c r="H46" s="58"/>
      <c r="I46" s="60"/>
      <c r="J46" s="60"/>
      <c r="K46" s="60"/>
      <c r="L46" s="60"/>
      <c r="M46" s="58"/>
      <c r="N46" s="60"/>
      <c r="O46" s="60"/>
      <c r="P46" s="60"/>
      <c r="Q46" s="60"/>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row>
    <row r="47" spans="1:194" ht="14.85" customHeight="1" x14ac:dyDescent="0.2">
      <c r="A47" s="28"/>
      <c r="B47" s="59" t="s">
        <v>113</v>
      </c>
      <c r="C47" s="45"/>
      <c r="D47" s="57">
        <f>SUM(D48:D50)</f>
        <v>0</v>
      </c>
      <c r="E47" s="57">
        <f>SUM(E48:E50)</f>
        <v>0</v>
      </c>
      <c r="F47" s="57">
        <f>SUM(F48:F50)</f>
        <v>0</v>
      </c>
      <c r="G47" s="57">
        <f>SUM(G48:G50)</f>
        <v>0</v>
      </c>
      <c r="H47" s="58"/>
      <c r="I47" s="57">
        <f>SUM(I48:I50)</f>
        <v>0</v>
      </c>
      <c r="J47" s="57">
        <f>SUM(J48:J50)</f>
        <v>0</v>
      </c>
      <c r="K47" s="57">
        <f>SUM(K48:K50)</f>
        <v>0</v>
      </c>
      <c r="L47" s="57">
        <f>SUM(L48:L50)</f>
        <v>0</v>
      </c>
      <c r="M47" s="58"/>
      <c r="N47" s="57">
        <f>SUM(N48:N50)</f>
        <v>0</v>
      </c>
      <c r="O47" s="57">
        <f>SUM(O48:O50)</f>
        <v>0</v>
      </c>
      <c r="P47" s="57">
        <f>SUM(P48:P50)</f>
        <v>0</v>
      </c>
      <c r="Q47" s="57">
        <f>SUM(Q48:Q50)</f>
        <v>0</v>
      </c>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row>
    <row r="48" spans="1:194" ht="14.85" customHeight="1" x14ac:dyDescent="0.2">
      <c r="A48" s="28"/>
      <c r="B48" s="48" t="s">
        <v>114</v>
      </c>
      <c r="C48" s="45"/>
      <c r="D48" s="60"/>
      <c r="E48" s="60"/>
      <c r="F48" s="60"/>
      <c r="G48" s="60"/>
      <c r="H48" s="58"/>
      <c r="I48" s="60"/>
      <c r="J48" s="60"/>
      <c r="K48" s="60"/>
      <c r="L48" s="60"/>
      <c r="M48" s="58"/>
      <c r="N48" s="60"/>
      <c r="O48" s="60"/>
      <c r="P48" s="60"/>
      <c r="Q48" s="60"/>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row>
    <row r="49" spans="1:194" ht="14.85" customHeight="1" x14ac:dyDescent="0.2">
      <c r="A49" s="28"/>
      <c r="B49" s="48" t="s">
        <v>118</v>
      </c>
      <c r="C49" s="45"/>
      <c r="D49" s="60"/>
      <c r="E49" s="60"/>
      <c r="F49" s="60"/>
      <c r="G49" s="60"/>
      <c r="H49" s="58"/>
      <c r="I49" s="60"/>
      <c r="J49" s="60"/>
      <c r="K49" s="60"/>
      <c r="L49" s="60"/>
      <c r="M49" s="58"/>
      <c r="N49" s="60"/>
      <c r="O49" s="60"/>
      <c r="P49" s="60"/>
      <c r="Q49" s="60"/>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row>
    <row r="50" spans="1:194" ht="14.85" customHeight="1" x14ac:dyDescent="0.2">
      <c r="A50" s="28"/>
      <c r="B50" s="48" t="s">
        <v>131</v>
      </c>
      <c r="C50" s="45"/>
      <c r="D50" s="60"/>
      <c r="E50" s="60"/>
      <c r="F50" s="60"/>
      <c r="G50" s="60"/>
      <c r="H50" s="58"/>
      <c r="I50" s="60"/>
      <c r="J50" s="60"/>
      <c r="K50" s="60"/>
      <c r="L50" s="60"/>
      <c r="M50" s="58"/>
      <c r="N50" s="60"/>
      <c r="O50" s="60"/>
      <c r="P50" s="60"/>
      <c r="Q50" s="60"/>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row>
    <row r="51" spans="1:194" ht="14.85" customHeight="1" x14ac:dyDescent="0.2">
      <c r="A51" s="28"/>
      <c r="B51" s="59" t="s">
        <v>132</v>
      </c>
      <c r="C51" s="45"/>
      <c r="D51" s="60"/>
      <c r="E51" s="60"/>
      <c r="F51" s="60"/>
      <c r="G51" s="60"/>
      <c r="H51" s="58"/>
      <c r="I51" s="60"/>
      <c r="J51" s="60"/>
      <c r="K51" s="60"/>
      <c r="L51" s="60"/>
      <c r="M51" s="58"/>
      <c r="N51" s="60"/>
      <c r="O51" s="60"/>
      <c r="P51" s="60"/>
      <c r="Q51" s="60"/>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row>
    <row r="52" spans="1:194" ht="14.85" customHeight="1" x14ac:dyDescent="0.2">
      <c r="A52" s="28"/>
      <c r="B52" s="44" t="s">
        <v>133</v>
      </c>
      <c r="C52" s="45"/>
      <c r="D52" s="57">
        <f>D32+D12</f>
        <v>0</v>
      </c>
      <c r="E52" s="57">
        <f>E32+E12</f>
        <v>0</v>
      </c>
      <c r="F52" s="57">
        <f>F32+F12</f>
        <v>0</v>
      </c>
      <c r="G52" s="57">
        <f>G32+G12</f>
        <v>0</v>
      </c>
      <c r="H52" s="58"/>
      <c r="I52" s="57">
        <f>I32+I12</f>
        <v>0</v>
      </c>
      <c r="J52" s="57">
        <f>J32+J12</f>
        <v>0</v>
      </c>
      <c r="K52" s="57">
        <f>K32+K12</f>
        <v>0</v>
      </c>
      <c r="L52" s="57">
        <f>L32+L12</f>
        <v>0</v>
      </c>
      <c r="M52" s="58"/>
      <c r="N52" s="57">
        <f>N32+N12</f>
        <v>0</v>
      </c>
      <c r="O52" s="57">
        <f>O32+O12</f>
        <v>0</v>
      </c>
      <c r="P52" s="57">
        <f>P32+P12</f>
        <v>0</v>
      </c>
      <c r="Q52" s="57">
        <f>Q32+Q12</f>
        <v>0</v>
      </c>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row>
    <row r="53" spans="1:194" ht="23.45" customHeight="1" x14ac:dyDescent="0.2">
      <c r="A53" s="28"/>
      <c r="B53" s="62" t="s">
        <v>134</v>
      </c>
      <c r="D53" s="63"/>
      <c r="E53" s="63"/>
      <c r="F53" s="63"/>
      <c r="G53" s="63"/>
      <c r="H53" s="58"/>
      <c r="I53" s="63"/>
      <c r="J53" s="63"/>
      <c r="K53" s="63"/>
      <c r="L53" s="63"/>
      <c r="M53" s="58"/>
      <c r="N53" s="63"/>
      <c r="O53" s="63"/>
      <c r="P53" s="63"/>
      <c r="Q53" s="63"/>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row>
    <row r="54" spans="1:194" ht="14.85" customHeight="1" x14ac:dyDescent="0.2">
      <c r="A54" s="28"/>
      <c r="B54" s="44" t="s">
        <v>135</v>
      </c>
      <c r="C54" s="45"/>
      <c r="D54" s="57">
        <f>SUM(D55:D59,D63:D64)</f>
        <v>0</v>
      </c>
      <c r="E54" s="57">
        <f>SUM(E55:E59,E63:E64)</f>
        <v>0</v>
      </c>
      <c r="F54" s="57">
        <f>SUM(F55:F59,F63:F64)</f>
        <v>0</v>
      </c>
      <c r="G54" s="57">
        <f>SUM(G55:G59,G63:G64)</f>
        <v>0</v>
      </c>
      <c r="H54" s="58"/>
      <c r="I54" s="57">
        <f>SUM(I55:I59,I63:I64)</f>
        <v>0</v>
      </c>
      <c r="J54" s="57">
        <f>SUM(J55:J59,J63:J64)</f>
        <v>0</v>
      </c>
      <c r="K54" s="57">
        <f>SUM(K55:K59,K63:K64)</f>
        <v>0</v>
      </c>
      <c r="L54" s="57">
        <f>SUM(L55:L59,L63:L64)</f>
        <v>0</v>
      </c>
      <c r="M54" s="58"/>
      <c r="N54" s="57">
        <f>SUM(N55:N59,N63:N64)</f>
        <v>0</v>
      </c>
      <c r="O54" s="57">
        <f>SUM(O55:O59,O63:O64)</f>
        <v>0</v>
      </c>
      <c r="P54" s="57">
        <f>SUM(P55:P59,P63:P64)</f>
        <v>0</v>
      </c>
      <c r="Q54" s="57">
        <f>SUM(Q55:Q59,Q63:Q64)</f>
        <v>0</v>
      </c>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row>
    <row r="55" spans="1:194" ht="14.85" customHeight="1" x14ac:dyDescent="0.2">
      <c r="A55" s="28"/>
      <c r="B55" s="59" t="s">
        <v>136</v>
      </c>
      <c r="C55" s="45"/>
      <c r="D55" s="60"/>
      <c r="E55" s="60"/>
      <c r="F55" s="60"/>
      <c r="G55" s="60"/>
      <c r="H55" s="58"/>
      <c r="I55" s="60"/>
      <c r="J55" s="60"/>
      <c r="K55" s="60"/>
      <c r="L55" s="60"/>
      <c r="M55" s="58"/>
      <c r="N55" s="60"/>
      <c r="O55" s="60"/>
      <c r="P55" s="60"/>
      <c r="Q55" s="60"/>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row>
    <row r="56" spans="1:194" ht="14.85" customHeight="1" x14ac:dyDescent="0.2">
      <c r="A56" s="28"/>
      <c r="B56" s="59" t="s">
        <v>137</v>
      </c>
      <c r="C56" s="45"/>
      <c r="D56" s="60"/>
      <c r="E56" s="60"/>
      <c r="F56" s="60"/>
      <c r="G56" s="60"/>
      <c r="H56" s="58"/>
      <c r="I56" s="60"/>
      <c r="J56" s="60"/>
      <c r="K56" s="60"/>
      <c r="L56" s="60"/>
      <c r="M56" s="58"/>
      <c r="N56" s="60"/>
      <c r="O56" s="60"/>
      <c r="P56" s="60"/>
      <c r="Q56" s="60"/>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row>
    <row r="57" spans="1:194" ht="14.85" customHeight="1" x14ac:dyDescent="0.2">
      <c r="A57" s="28"/>
      <c r="B57" s="59" t="s">
        <v>138</v>
      </c>
      <c r="C57" s="45"/>
      <c r="D57" s="60"/>
      <c r="E57" s="60"/>
      <c r="F57" s="60"/>
      <c r="G57" s="60"/>
      <c r="H57" s="58"/>
      <c r="I57" s="60"/>
      <c r="J57" s="60"/>
      <c r="K57" s="60"/>
      <c r="L57" s="60"/>
      <c r="M57" s="58"/>
      <c r="N57" s="60"/>
      <c r="O57" s="60"/>
      <c r="P57" s="60"/>
      <c r="Q57" s="60"/>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row>
    <row r="58" spans="1:194" ht="14.85" customHeight="1" x14ac:dyDescent="0.2">
      <c r="A58" s="28"/>
      <c r="B58" s="59" t="s">
        <v>139</v>
      </c>
      <c r="C58" s="45"/>
      <c r="D58" s="60"/>
      <c r="E58" s="60"/>
      <c r="F58" s="60"/>
      <c r="G58" s="60"/>
      <c r="H58" s="58"/>
      <c r="I58" s="60"/>
      <c r="J58" s="60"/>
      <c r="K58" s="60"/>
      <c r="L58" s="60"/>
      <c r="M58" s="58"/>
      <c r="N58" s="60"/>
      <c r="O58" s="60"/>
      <c r="P58" s="60"/>
      <c r="Q58" s="60"/>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row>
    <row r="59" spans="1:194" ht="14.85" customHeight="1" x14ac:dyDescent="0.2">
      <c r="A59" s="28"/>
      <c r="B59" s="59" t="s">
        <v>140</v>
      </c>
      <c r="C59" s="45"/>
      <c r="D59" s="57">
        <f>SUM(D60:D62)</f>
        <v>0</v>
      </c>
      <c r="E59" s="57">
        <f>SUM(E60:E62)</f>
        <v>0</v>
      </c>
      <c r="F59" s="57">
        <f>SUM(F60:F62)</f>
        <v>0</v>
      </c>
      <c r="G59" s="57">
        <f>SUM(G60:G62)</f>
        <v>0</v>
      </c>
      <c r="H59" s="58"/>
      <c r="I59" s="57">
        <f>SUM(I60:I62)</f>
        <v>0</v>
      </c>
      <c r="J59" s="57">
        <f>SUM(J60:J62)</f>
        <v>0</v>
      </c>
      <c r="K59" s="57">
        <f>SUM(K60:K62)</f>
        <v>0</v>
      </c>
      <c r="L59" s="57">
        <f>SUM(L60:L62)</f>
        <v>0</v>
      </c>
      <c r="M59" s="58"/>
      <c r="N59" s="57">
        <f>SUM(N60:N62)</f>
        <v>0</v>
      </c>
      <c r="O59" s="57">
        <f>SUM(O60:O62)</f>
        <v>0</v>
      </c>
      <c r="P59" s="57">
        <f>SUM(P60:P62)</f>
        <v>0</v>
      </c>
      <c r="Q59" s="57">
        <f>SUM(Q60:Q62)</f>
        <v>0</v>
      </c>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row>
    <row r="60" spans="1:194" ht="14.85" customHeight="1" x14ac:dyDescent="0.2">
      <c r="A60" s="28"/>
      <c r="B60" s="48" t="s">
        <v>141</v>
      </c>
      <c r="C60" s="45"/>
      <c r="D60" s="60"/>
      <c r="E60" s="60"/>
      <c r="F60" s="60"/>
      <c r="G60" s="60"/>
      <c r="H60" s="58"/>
      <c r="I60" s="60"/>
      <c r="J60" s="60"/>
      <c r="K60" s="60"/>
      <c r="L60" s="60"/>
      <c r="M60" s="58"/>
      <c r="N60" s="60"/>
      <c r="O60" s="60"/>
      <c r="P60" s="60"/>
      <c r="Q60" s="60"/>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row>
    <row r="61" spans="1:194" ht="24" x14ac:dyDescent="0.2">
      <c r="A61" s="28"/>
      <c r="B61" s="52" t="s">
        <v>142</v>
      </c>
      <c r="C61" s="45"/>
      <c r="D61" s="60"/>
      <c r="E61" s="60"/>
      <c r="F61" s="60"/>
      <c r="G61" s="60"/>
      <c r="H61" s="58"/>
      <c r="I61" s="60"/>
      <c r="J61" s="60"/>
      <c r="K61" s="60"/>
      <c r="L61" s="60"/>
      <c r="M61" s="58"/>
      <c r="N61" s="60"/>
      <c r="O61" s="60"/>
      <c r="P61" s="60"/>
      <c r="Q61" s="60"/>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row>
    <row r="62" spans="1:194" ht="14.85" customHeight="1" x14ac:dyDescent="0.2">
      <c r="A62" s="28"/>
      <c r="B62" s="48" t="s">
        <v>140</v>
      </c>
      <c r="C62" s="45"/>
      <c r="D62" s="60"/>
      <c r="E62" s="60"/>
      <c r="F62" s="60"/>
      <c r="G62" s="60"/>
      <c r="H62" s="58"/>
      <c r="I62" s="60"/>
      <c r="J62" s="60"/>
      <c r="K62" s="60"/>
      <c r="L62" s="60"/>
      <c r="M62" s="58"/>
      <c r="N62" s="60"/>
      <c r="O62" s="60"/>
      <c r="P62" s="60"/>
      <c r="Q62" s="60"/>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row>
    <row r="63" spans="1:194" ht="14.85" customHeight="1" x14ac:dyDescent="0.2">
      <c r="A63" s="28"/>
      <c r="B63" s="59" t="s">
        <v>143</v>
      </c>
      <c r="C63" s="45"/>
      <c r="D63" s="60"/>
      <c r="E63" s="60"/>
      <c r="F63" s="60"/>
      <c r="G63" s="60"/>
      <c r="H63" s="58"/>
      <c r="I63" s="60"/>
      <c r="J63" s="60"/>
      <c r="K63" s="60"/>
      <c r="L63" s="60"/>
      <c r="M63" s="58"/>
      <c r="N63" s="60"/>
      <c r="O63" s="60"/>
      <c r="P63" s="60"/>
      <c r="Q63" s="60"/>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row>
    <row r="64" spans="1:194" ht="14.85" customHeight="1" x14ac:dyDescent="0.2">
      <c r="A64" s="28"/>
      <c r="B64" s="59" t="s">
        <v>144</v>
      </c>
      <c r="C64" s="45"/>
      <c r="D64" s="60"/>
      <c r="E64" s="60"/>
      <c r="F64" s="60"/>
      <c r="G64" s="60"/>
      <c r="H64" s="58"/>
      <c r="I64" s="60"/>
      <c r="J64" s="60"/>
      <c r="K64" s="60"/>
      <c r="L64" s="60"/>
      <c r="M64" s="58"/>
      <c r="N64" s="60"/>
      <c r="O64" s="60"/>
      <c r="P64" s="60"/>
      <c r="Q64" s="60"/>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row>
    <row r="65" spans="1:194" ht="14.85" customHeight="1" x14ac:dyDescent="0.2">
      <c r="A65" s="28"/>
      <c r="B65" s="44" t="s">
        <v>145</v>
      </c>
      <c r="C65" s="45"/>
      <c r="D65" s="57">
        <f>SUM(D66:D67)</f>
        <v>0</v>
      </c>
      <c r="E65" s="57">
        <f>SUM(E66:E67)</f>
        <v>0</v>
      </c>
      <c r="F65" s="57">
        <f>SUM(F66:F67)</f>
        <v>0</v>
      </c>
      <c r="G65" s="57">
        <f>SUM(G66:G67)</f>
        <v>0</v>
      </c>
      <c r="H65" s="58"/>
      <c r="I65" s="57">
        <f>SUM(I66:I67)</f>
        <v>0</v>
      </c>
      <c r="J65" s="57">
        <f>SUM(J66:J67)</f>
        <v>0</v>
      </c>
      <c r="K65" s="57">
        <f>SUM(K66:K67)</f>
        <v>0</v>
      </c>
      <c r="L65" s="57">
        <f>SUM(L66:L67)</f>
        <v>0</v>
      </c>
      <c r="M65" s="58"/>
      <c r="N65" s="57">
        <f>SUM(N66:N67)</f>
        <v>0</v>
      </c>
      <c r="O65" s="57">
        <f>SUM(O66:O67)</f>
        <v>0</v>
      </c>
      <c r="P65" s="57">
        <f>SUM(P66:P67)</f>
        <v>0</v>
      </c>
      <c r="Q65" s="57">
        <f>SUM(Q66:Q67)</f>
        <v>0</v>
      </c>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row>
    <row r="66" spans="1:194" ht="14.85" customHeight="1" x14ac:dyDescent="0.2">
      <c r="A66" s="28"/>
      <c r="B66" s="59" t="s">
        <v>146</v>
      </c>
      <c r="C66" s="45"/>
      <c r="D66" s="60"/>
      <c r="E66" s="60"/>
      <c r="F66" s="60"/>
      <c r="G66" s="60"/>
      <c r="H66" s="58"/>
      <c r="I66" s="60"/>
      <c r="J66" s="60"/>
      <c r="K66" s="60"/>
      <c r="L66" s="60"/>
      <c r="M66" s="58"/>
      <c r="N66" s="60"/>
      <c r="O66" s="60"/>
      <c r="P66" s="60"/>
      <c r="Q66" s="60"/>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row>
    <row r="67" spans="1:194" ht="14.85" customHeight="1" x14ac:dyDescent="0.2">
      <c r="A67" s="28"/>
      <c r="B67" s="59" t="s">
        <v>147</v>
      </c>
      <c r="C67" s="45"/>
      <c r="D67" s="60"/>
      <c r="E67" s="60"/>
      <c r="F67" s="60"/>
      <c r="G67" s="60"/>
      <c r="H67" s="58"/>
      <c r="I67" s="60"/>
      <c r="J67" s="60"/>
      <c r="K67" s="60"/>
      <c r="L67" s="60"/>
      <c r="M67" s="58"/>
      <c r="N67" s="60"/>
      <c r="O67" s="60"/>
      <c r="P67" s="60"/>
      <c r="Q67" s="60"/>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row>
    <row r="68" spans="1:194" ht="14.85" customHeight="1" x14ac:dyDescent="0.2">
      <c r="A68" s="28"/>
      <c r="B68" s="44" t="s">
        <v>148</v>
      </c>
      <c r="C68" s="45"/>
      <c r="D68" s="57">
        <f>SUM(D69:D71)</f>
        <v>0</v>
      </c>
      <c r="E68" s="57">
        <f>SUM(E69:E71)</f>
        <v>0</v>
      </c>
      <c r="F68" s="57">
        <f>SUM(F69:F71)</f>
        <v>0</v>
      </c>
      <c r="G68" s="57">
        <f>SUM(G69:G71)</f>
        <v>0</v>
      </c>
      <c r="H68" s="58"/>
      <c r="I68" s="57">
        <f>SUM(I69:I71)</f>
        <v>0</v>
      </c>
      <c r="J68" s="57">
        <f>SUM(J69:J71)</f>
        <v>0</v>
      </c>
      <c r="K68" s="57">
        <f>SUM(K69:K71)</f>
        <v>0</v>
      </c>
      <c r="L68" s="57">
        <f>SUM(L69:L71)</f>
        <v>0</v>
      </c>
      <c r="M68" s="58"/>
      <c r="N68" s="57">
        <f>SUM(N69:N71)</f>
        <v>0</v>
      </c>
      <c r="O68" s="57">
        <f>SUM(O69:O71)</f>
        <v>0</v>
      </c>
      <c r="P68" s="57">
        <f>SUM(P69:P71)</f>
        <v>0</v>
      </c>
      <c r="Q68" s="57">
        <f>SUM(Q69:Q71)</f>
        <v>0</v>
      </c>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row>
    <row r="69" spans="1:194" ht="14.85" customHeight="1" x14ac:dyDescent="0.2">
      <c r="A69" s="28"/>
      <c r="B69" s="59" t="s">
        <v>149</v>
      </c>
      <c r="C69" s="45"/>
      <c r="D69" s="60"/>
      <c r="E69" s="60"/>
      <c r="F69" s="60"/>
      <c r="G69" s="60"/>
      <c r="H69" s="58"/>
      <c r="I69" s="60"/>
      <c r="J69" s="60"/>
      <c r="K69" s="60"/>
      <c r="L69" s="60"/>
      <c r="M69" s="58"/>
      <c r="N69" s="60"/>
      <c r="O69" s="60"/>
      <c r="P69" s="60"/>
      <c r="Q69" s="60"/>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row>
    <row r="70" spans="1:194" ht="14.85" customHeight="1" x14ac:dyDescent="0.2">
      <c r="A70" s="28"/>
      <c r="B70" s="59" t="s">
        <v>150</v>
      </c>
      <c r="C70" s="45"/>
      <c r="D70" s="60"/>
      <c r="E70" s="60"/>
      <c r="F70" s="60"/>
      <c r="G70" s="60"/>
      <c r="H70" s="58"/>
      <c r="I70" s="60"/>
      <c r="J70" s="60"/>
      <c r="K70" s="60"/>
      <c r="L70" s="60"/>
      <c r="M70" s="58"/>
      <c r="N70" s="60"/>
      <c r="O70" s="60"/>
      <c r="P70" s="60"/>
      <c r="Q70" s="60"/>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row>
    <row r="71" spans="1:194" ht="14.85" customHeight="1" x14ac:dyDescent="0.2">
      <c r="A71" s="28"/>
      <c r="B71" s="59" t="s">
        <v>151</v>
      </c>
      <c r="C71" s="45"/>
      <c r="D71" s="60"/>
      <c r="E71" s="60"/>
      <c r="F71" s="60"/>
      <c r="G71" s="60"/>
      <c r="H71" s="58"/>
      <c r="I71" s="60"/>
      <c r="J71" s="60"/>
      <c r="K71" s="60"/>
      <c r="L71" s="60"/>
      <c r="M71" s="58"/>
      <c r="N71" s="60"/>
      <c r="O71" s="60"/>
      <c r="P71" s="60"/>
      <c r="Q71" s="60"/>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row>
    <row r="72" spans="1:194" ht="14.85" customHeight="1" x14ac:dyDescent="0.2">
      <c r="A72" s="28"/>
      <c r="B72" s="44" t="s">
        <v>134</v>
      </c>
      <c r="C72" s="45"/>
      <c r="D72" s="57">
        <f>SUM(D73:D83)</f>
        <v>0</v>
      </c>
      <c r="E72" s="57">
        <f>SUM(E73:E83)</f>
        <v>0</v>
      </c>
      <c r="F72" s="57">
        <f>SUM(F73:F83)</f>
        <v>0</v>
      </c>
      <c r="G72" s="57">
        <f>SUM(G73:G83)</f>
        <v>0</v>
      </c>
      <c r="H72" s="58"/>
      <c r="I72" s="57">
        <f>SUM(I73:I83)</f>
        <v>0</v>
      </c>
      <c r="J72" s="57">
        <f>SUM(J73:J83)</f>
        <v>0</v>
      </c>
      <c r="K72" s="57">
        <f>SUM(K73:K83)</f>
        <v>0</v>
      </c>
      <c r="L72" s="57">
        <f>SUM(L73:L83)</f>
        <v>0</v>
      </c>
      <c r="M72" s="58"/>
      <c r="N72" s="57">
        <f>SUM(N73:N83)</f>
        <v>0</v>
      </c>
      <c r="O72" s="57">
        <f>SUM(O73:O83)</f>
        <v>0</v>
      </c>
      <c r="P72" s="57">
        <f>SUM(P73:P83)</f>
        <v>0</v>
      </c>
      <c r="Q72" s="57">
        <f>SUM(Q73:Q83)</f>
        <v>0</v>
      </c>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row>
    <row r="73" spans="1:194" ht="14.85" customHeight="1" x14ac:dyDescent="0.2">
      <c r="A73" s="28"/>
      <c r="B73" s="59" t="s">
        <v>152</v>
      </c>
      <c r="C73" s="45"/>
      <c r="D73" s="60"/>
      <c r="E73" s="60"/>
      <c r="F73" s="60"/>
      <c r="G73" s="60"/>
      <c r="H73" s="58"/>
      <c r="I73" s="60"/>
      <c r="J73" s="60"/>
      <c r="K73" s="60"/>
      <c r="L73" s="60"/>
      <c r="M73" s="58"/>
      <c r="N73" s="60"/>
      <c r="O73" s="60"/>
      <c r="P73" s="60"/>
      <c r="Q73" s="60"/>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row>
    <row r="74" spans="1:194" ht="14.85" customHeight="1" x14ac:dyDescent="0.2">
      <c r="A74" s="28"/>
      <c r="B74" s="59" t="s">
        <v>153</v>
      </c>
      <c r="C74" s="45"/>
      <c r="D74" s="60"/>
      <c r="E74" s="60"/>
      <c r="F74" s="60"/>
      <c r="G74" s="60"/>
      <c r="H74" s="58"/>
      <c r="I74" s="60"/>
      <c r="J74" s="60"/>
      <c r="K74" s="60"/>
      <c r="L74" s="60"/>
      <c r="M74" s="58"/>
      <c r="N74" s="60"/>
      <c r="O74" s="60"/>
      <c r="P74" s="60"/>
      <c r="Q74" s="60"/>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row>
    <row r="75" spans="1:194" ht="14.85" customHeight="1" x14ac:dyDescent="0.2">
      <c r="A75" s="28"/>
      <c r="B75" s="59" t="s">
        <v>154</v>
      </c>
      <c r="C75" s="45"/>
      <c r="D75" s="60"/>
      <c r="E75" s="60"/>
      <c r="F75" s="60"/>
      <c r="G75" s="60"/>
      <c r="H75" s="58"/>
      <c r="I75" s="60"/>
      <c r="J75" s="60"/>
      <c r="K75" s="60"/>
      <c r="L75" s="60"/>
      <c r="M75" s="58"/>
      <c r="N75" s="60"/>
      <c r="O75" s="60"/>
      <c r="P75" s="60"/>
      <c r="Q75" s="60"/>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row>
    <row r="76" spans="1:194" ht="14.85" customHeight="1" x14ac:dyDescent="0.2">
      <c r="A76" s="28"/>
      <c r="B76" s="59" t="s">
        <v>155</v>
      </c>
      <c r="C76" s="45"/>
      <c r="D76" s="60"/>
      <c r="E76" s="60"/>
      <c r="F76" s="60"/>
      <c r="G76" s="60"/>
      <c r="H76" s="58"/>
      <c r="I76" s="60"/>
      <c r="J76" s="60"/>
      <c r="K76" s="60"/>
      <c r="L76" s="60"/>
      <c r="M76" s="58"/>
      <c r="N76" s="60"/>
      <c r="O76" s="60"/>
      <c r="P76" s="60"/>
      <c r="Q76" s="60"/>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row>
    <row r="77" spans="1:194" ht="14.85" customHeight="1" x14ac:dyDescent="0.2">
      <c r="A77" s="28"/>
      <c r="B77" s="59" t="s">
        <v>156</v>
      </c>
      <c r="C77" s="45"/>
      <c r="D77" s="60"/>
      <c r="E77" s="60"/>
      <c r="F77" s="60"/>
      <c r="G77" s="60"/>
      <c r="H77" s="58"/>
      <c r="I77" s="60"/>
      <c r="J77" s="60"/>
      <c r="K77" s="60"/>
      <c r="L77" s="60"/>
      <c r="M77" s="58"/>
      <c r="N77" s="60"/>
      <c r="O77" s="60"/>
      <c r="P77" s="60"/>
      <c r="Q77" s="60"/>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row>
    <row r="78" spans="1:194" ht="14.85" customHeight="1" x14ac:dyDescent="0.2">
      <c r="A78" s="28"/>
      <c r="B78" s="59" t="s">
        <v>157</v>
      </c>
      <c r="C78" s="45"/>
      <c r="D78" s="60"/>
      <c r="E78" s="60"/>
      <c r="F78" s="60"/>
      <c r="G78" s="60"/>
      <c r="H78" s="58"/>
      <c r="I78" s="60"/>
      <c r="J78" s="60"/>
      <c r="K78" s="60"/>
      <c r="L78" s="60"/>
      <c r="M78" s="58"/>
      <c r="N78" s="60"/>
      <c r="O78" s="60"/>
      <c r="P78" s="60"/>
      <c r="Q78" s="60"/>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row>
    <row r="79" spans="1:194" ht="14.85" customHeight="1" x14ac:dyDescent="0.2">
      <c r="A79" s="28"/>
      <c r="B79" s="59" t="s">
        <v>158</v>
      </c>
      <c r="C79" s="45"/>
      <c r="D79" s="60"/>
      <c r="E79" s="60"/>
      <c r="F79" s="60"/>
      <c r="G79" s="60"/>
      <c r="H79" s="58"/>
      <c r="I79" s="60"/>
      <c r="J79" s="60"/>
      <c r="K79" s="60"/>
      <c r="L79" s="60"/>
      <c r="M79" s="58"/>
      <c r="N79" s="60"/>
      <c r="O79" s="60"/>
      <c r="P79" s="60"/>
      <c r="Q79" s="60"/>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row>
    <row r="80" spans="1:194" ht="14.85" customHeight="1" x14ac:dyDescent="0.2">
      <c r="A80" s="28"/>
      <c r="B80" s="59" t="s">
        <v>159</v>
      </c>
      <c r="C80" s="45"/>
      <c r="D80" s="60"/>
      <c r="E80" s="60"/>
      <c r="F80" s="60"/>
      <c r="G80" s="60"/>
      <c r="H80" s="58"/>
      <c r="I80" s="60"/>
      <c r="J80" s="60"/>
      <c r="K80" s="60"/>
      <c r="L80" s="60"/>
      <c r="M80" s="58"/>
      <c r="N80" s="60"/>
      <c r="O80" s="60"/>
      <c r="P80" s="60"/>
      <c r="Q80" s="60"/>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row>
    <row r="81" spans="1:17" ht="14.85" customHeight="1" x14ac:dyDescent="0.2">
      <c r="A81" s="28"/>
      <c r="B81" s="59" t="s">
        <v>160</v>
      </c>
      <c r="C81" s="45"/>
      <c r="D81" s="60"/>
      <c r="E81" s="60"/>
      <c r="F81" s="60"/>
      <c r="G81" s="60"/>
      <c r="I81" s="60"/>
      <c r="J81" s="60"/>
      <c r="K81" s="60"/>
      <c r="L81" s="60"/>
      <c r="N81" s="60"/>
      <c r="O81" s="60"/>
      <c r="P81" s="60"/>
      <c r="Q81" s="60"/>
    </row>
    <row r="82" spans="1:17" ht="14.85" customHeight="1" x14ac:dyDescent="0.2">
      <c r="A82" s="28"/>
      <c r="B82" s="59" t="s">
        <v>161</v>
      </c>
      <c r="C82" s="45"/>
      <c r="D82" s="60"/>
      <c r="E82" s="60"/>
      <c r="F82" s="60"/>
      <c r="G82" s="60"/>
      <c r="I82" s="60"/>
      <c r="J82" s="60"/>
      <c r="K82" s="60"/>
      <c r="L82" s="60"/>
      <c r="N82" s="60"/>
      <c r="O82" s="60"/>
      <c r="P82" s="60"/>
      <c r="Q82" s="60"/>
    </row>
    <row r="83" spans="1:17" ht="14.85" customHeight="1" x14ac:dyDescent="0.2">
      <c r="A83" s="28"/>
      <c r="B83" s="59" t="s">
        <v>162</v>
      </c>
      <c r="C83" s="45"/>
      <c r="D83" s="60"/>
      <c r="E83" s="60"/>
      <c r="F83" s="60"/>
      <c r="G83" s="60"/>
      <c r="I83" s="60"/>
      <c r="J83" s="60"/>
      <c r="K83" s="60"/>
      <c r="L83" s="60"/>
      <c r="N83" s="60"/>
      <c r="O83" s="60"/>
      <c r="P83" s="60"/>
      <c r="Q83" s="60"/>
    </row>
    <row r="84" spans="1:17" ht="14.85" customHeight="1" x14ac:dyDescent="0.2">
      <c r="A84" s="28"/>
      <c r="B84" s="44" t="s">
        <v>133</v>
      </c>
      <c r="C84" s="45"/>
      <c r="D84" s="57">
        <f>D72+D68+D65+D54</f>
        <v>0</v>
      </c>
      <c r="E84" s="57">
        <f>E72+E68+E65+E54</f>
        <v>0</v>
      </c>
      <c r="F84" s="57">
        <f>F72+F68+F65+F54</f>
        <v>0</v>
      </c>
      <c r="G84" s="57">
        <f>G72+G68+G65+G54</f>
        <v>0</v>
      </c>
      <c r="I84" s="57">
        <f>I72+I68+I65+I54</f>
        <v>0</v>
      </c>
      <c r="J84" s="57">
        <f>J72+J68+J65+J54</f>
        <v>0</v>
      </c>
      <c r="K84" s="57">
        <f>K72+K68+K65+K54</f>
        <v>0</v>
      </c>
      <c r="L84" s="57">
        <f>L72+L68+L65+L54</f>
        <v>0</v>
      </c>
      <c r="N84" s="57">
        <f>N72+N68+N65+N54</f>
        <v>0</v>
      </c>
      <c r="O84" s="57">
        <f>O72+O68+O65+O54</f>
        <v>0</v>
      </c>
      <c r="P84" s="57">
        <f>P72+P68+P65+P54</f>
        <v>0</v>
      </c>
      <c r="Q84" s="57">
        <f>Q72+Q68+Q65+Q54</f>
        <v>0</v>
      </c>
    </row>
    <row r="85" spans="1:17" ht="14.85" customHeight="1" x14ac:dyDescent="0.2">
      <c r="A85" s="28"/>
      <c r="B85" s="45"/>
      <c r="C85" s="45"/>
    </row>
    <row r="86" spans="1:17" ht="6.75" customHeight="1" x14ac:dyDescent="0.2">
      <c r="A86" s="38"/>
      <c r="B86" s="38"/>
      <c r="C86" s="38"/>
      <c r="D86" s="38"/>
      <c r="E86" s="38"/>
      <c r="F86" s="38"/>
      <c r="G86" s="38"/>
      <c r="H86" s="38"/>
      <c r="I86" s="38"/>
      <c r="J86" s="38"/>
      <c r="K86" s="38"/>
      <c r="L86" s="38"/>
      <c r="M86" s="38"/>
      <c r="N86" s="38"/>
      <c r="O86" s="38"/>
      <c r="P86" s="38"/>
      <c r="Q86" s="38"/>
    </row>
  </sheetData>
  <mergeCells count="3">
    <mergeCell ref="D10:G10"/>
    <mergeCell ref="I10:L10"/>
    <mergeCell ref="N10:Q10"/>
  </mergeCells>
  <pageMargins left="0.78740157480314965" right="0.78740157480314965" top="0.39370078740157483" bottom="0.98425196850393704" header="0.51181102362204722" footer="0.51181102362204722"/>
  <pageSetup paperSize="9" scale="97"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1BC1-6B95-4696-A7FE-DA532CE9016A}">
  <sheetPr>
    <tabColor theme="3" tint="0.89999084444715716"/>
    <pageSetUpPr fitToPage="1"/>
  </sheetPr>
  <dimension ref="A1:M91"/>
  <sheetViews>
    <sheetView showGridLines="0" zoomScale="90" zoomScaleNormal="90" zoomScaleSheetLayoutView="55" workbookViewId="0">
      <selection activeCell="H25" sqref="H25"/>
    </sheetView>
  </sheetViews>
  <sheetFormatPr defaultColWidth="9.140625" defaultRowHeight="12" x14ac:dyDescent="0.2"/>
  <cols>
    <col min="1" max="1" width="4.7109375" style="64" customWidth="1"/>
    <col min="2" max="2" width="30.42578125" style="64" customWidth="1"/>
    <col min="3" max="3" width="23.140625" style="64" customWidth="1"/>
    <col min="4" max="4" width="14.140625" style="65" customWidth="1"/>
    <col min="5" max="5" width="13.85546875" style="65" customWidth="1"/>
    <col min="6" max="7" width="10.5703125" style="65" customWidth="1"/>
    <col min="8" max="9" width="8" style="65" customWidth="1"/>
    <col min="10" max="10" width="12.85546875" style="65" customWidth="1"/>
    <col min="11" max="11" width="14.5703125" style="65" customWidth="1"/>
    <col min="12" max="12" width="15" style="65" customWidth="1"/>
    <col min="13" max="13" width="8" style="65" bestFit="1" customWidth="1"/>
    <col min="14" max="16384" width="9.140625" style="65"/>
  </cols>
  <sheetData>
    <row r="1" spans="2:13" s="9" customFormat="1" ht="15.95" customHeight="1" x14ac:dyDescent="0.2"/>
    <row r="2" spans="2:13" s="9" customFormat="1" ht="15.95" customHeight="1" x14ac:dyDescent="0.2">
      <c r="B2" s="459" t="s">
        <v>163</v>
      </c>
      <c r="C2" s="460"/>
      <c r="D2" s="460"/>
      <c r="E2" s="460"/>
      <c r="F2" s="460"/>
      <c r="G2" s="460"/>
      <c r="H2" s="460"/>
      <c r="I2" s="460"/>
      <c r="J2" s="460"/>
      <c r="K2" s="461"/>
    </row>
    <row r="3" spans="2:13" s="9" customFormat="1" ht="15.95" customHeight="1" x14ac:dyDescent="0.2"/>
    <row r="4" spans="2:13" ht="15.95" customHeight="1" x14ac:dyDescent="0.2">
      <c r="B4" s="14" t="s">
        <v>43</v>
      </c>
      <c r="D4" s="66"/>
      <c r="I4" s="67"/>
      <c r="K4" s="64"/>
      <c r="L4" s="68"/>
      <c r="M4" s="68"/>
    </row>
    <row r="5" spans="2:13" ht="15.95" customHeight="1" x14ac:dyDescent="0.2">
      <c r="B5" s="69" t="s">
        <v>164</v>
      </c>
      <c r="C5" s="70"/>
      <c r="D5" s="71"/>
      <c r="I5" s="67"/>
      <c r="K5" s="64"/>
      <c r="L5" s="66"/>
      <c r="M5" s="72"/>
    </row>
    <row r="6" spans="2:13" ht="15.95" customHeight="1" x14ac:dyDescent="0.2">
      <c r="B6" s="74" t="s">
        <v>165</v>
      </c>
      <c r="E6" s="465"/>
      <c r="I6" s="466"/>
      <c r="J6" s="466"/>
      <c r="K6" s="466"/>
      <c r="L6" s="64"/>
      <c r="M6" s="75"/>
    </row>
    <row r="7" spans="2:13" ht="15.95" customHeight="1" x14ac:dyDescent="0.2">
      <c r="B7" s="65"/>
      <c r="C7" s="65"/>
      <c r="E7" s="465"/>
    </row>
    <row r="8" spans="2:13" x14ac:dyDescent="0.2">
      <c r="B8" s="76"/>
      <c r="C8" s="77"/>
      <c r="D8" s="64"/>
    </row>
    <row r="9" spans="2:13" x14ac:dyDescent="0.2">
      <c r="B9" s="78" t="s">
        <v>50</v>
      </c>
      <c r="C9" s="64" t="s">
        <v>51</v>
      </c>
      <c r="D9" s="64"/>
      <c r="G9" s="67"/>
    </row>
    <row r="10" spans="2:13" ht="15.95" customHeight="1" x14ac:dyDescent="0.2">
      <c r="C10" s="66"/>
    </row>
    <row r="11" spans="2:13" ht="15.95" customHeight="1" x14ac:dyDescent="0.2">
      <c r="B11" s="79"/>
      <c r="C11" s="67"/>
      <c r="E11" s="64"/>
    </row>
    <row r="12" spans="2:13" ht="15.95" customHeight="1" x14ac:dyDescent="0.2">
      <c r="B12" s="79"/>
      <c r="C12" s="65"/>
    </row>
    <row r="13" spans="2:13" ht="15.95" customHeight="1" thickBot="1" x14ac:dyDescent="0.25">
      <c r="B13" s="65"/>
      <c r="C13" s="80" t="s">
        <v>166</v>
      </c>
      <c r="E13" s="81"/>
      <c r="F13" s="81"/>
      <c r="G13" s="81"/>
      <c r="H13" s="81"/>
      <c r="I13" s="81"/>
      <c r="J13" s="81"/>
      <c r="K13" s="81"/>
      <c r="L13" s="81"/>
      <c r="M13" s="81"/>
    </row>
    <row r="14" spans="2:13" ht="15.95" customHeight="1" x14ac:dyDescent="0.2">
      <c r="B14" s="65"/>
      <c r="C14" s="82" t="s">
        <v>167</v>
      </c>
      <c r="D14" s="83">
        <v>2025</v>
      </c>
      <c r="E14" s="83" t="s">
        <v>53</v>
      </c>
      <c r="F14" s="83" t="s">
        <v>54</v>
      </c>
      <c r="G14" s="84" t="s">
        <v>55</v>
      </c>
      <c r="H14" s="73"/>
      <c r="I14" s="73"/>
      <c r="J14" s="73"/>
      <c r="K14" s="73"/>
      <c r="L14" s="73"/>
      <c r="M14" s="73"/>
    </row>
    <row r="15" spans="2:13" ht="22.5" customHeight="1" thickBot="1" x14ac:dyDescent="0.25">
      <c r="B15" s="65"/>
      <c r="C15" s="433" t="s">
        <v>168</v>
      </c>
      <c r="D15" s="85">
        <f>L20</f>
        <v>0</v>
      </c>
      <c r="E15" s="85">
        <f>L39</f>
        <v>0</v>
      </c>
      <c r="F15" s="85">
        <f>L58</f>
        <v>0</v>
      </c>
      <c r="G15" s="86">
        <f>L77</f>
        <v>0</v>
      </c>
    </row>
    <row r="16" spans="2:13" ht="15.95" customHeight="1" x14ac:dyDescent="0.2"/>
    <row r="17" spans="1:12" ht="12.75" x14ac:dyDescent="0.2">
      <c r="B17" s="87">
        <v>2025</v>
      </c>
      <c r="C17" s="88"/>
    </row>
    <row r="18" spans="1:12" ht="24" x14ac:dyDescent="0.2">
      <c r="B18" s="89"/>
      <c r="C18" s="90" t="s">
        <v>169</v>
      </c>
      <c r="D18" s="90" t="s">
        <v>170</v>
      </c>
      <c r="E18" s="90" t="s">
        <v>171</v>
      </c>
      <c r="F18" s="462" t="s">
        <v>172</v>
      </c>
      <c r="G18" s="463"/>
      <c r="H18" s="463"/>
      <c r="I18" s="464"/>
      <c r="J18" s="90" t="s">
        <v>173</v>
      </c>
      <c r="K18" s="90" t="s">
        <v>174</v>
      </c>
      <c r="L18" s="90" t="s">
        <v>175</v>
      </c>
    </row>
    <row r="19" spans="1:12" x14ac:dyDescent="0.2">
      <c r="B19" s="89"/>
      <c r="C19" s="91"/>
      <c r="D19" s="91"/>
      <c r="E19" s="91"/>
      <c r="F19" s="92">
        <v>0</v>
      </c>
      <c r="G19" s="92">
        <v>0.2</v>
      </c>
      <c r="H19" s="92">
        <v>0.5</v>
      </c>
      <c r="I19" s="92">
        <v>1</v>
      </c>
      <c r="J19" s="91"/>
      <c r="K19" s="91"/>
      <c r="L19" s="91"/>
    </row>
    <row r="20" spans="1:12" x14ac:dyDescent="0.2">
      <c r="B20" s="93" t="s">
        <v>285</v>
      </c>
      <c r="C20" s="94">
        <f>SUM(C25:C34)</f>
        <v>0</v>
      </c>
      <c r="D20" s="94">
        <f t="shared" ref="D20" si="0">SUM(D25:D34)</f>
        <v>0</v>
      </c>
      <c r="E20" s="94">
        <f>SUM(E25:E34)</f>
        <v>0</v>
      </c>
      <c r="F20" s="95"/>
      <c r="G20" s="95"/>
      <c r="H20" s="95"/>
      <c r="I20" s="95"/>
      <c r="J20" s="94">
        <f>J22+J23</f>
        <v>0</v>
      </c>
      <c r="K20" s="94">
        <f>SUM(K26:K34)</f>
        <v>0</v>
      </c>
      <c r="L20" s="94">
        <f>K20*0.08</f>
        <v>0</v>
      </c>
    </row>
    <row r="21" spans="1:12" ht="22.5" x14ac:dyDescent="0.2">
      <c r="A21" s="96"/>
      <c r="B21" s="97" t="s">
        <v>176</v>
      </c>
      <c r="C21" s="98"/>
      <c r="D21" s="98"/>
      <c r="E21" s="98"/>
      <c r="F21" s="98"/>
      <c r="G21" s="98"/>
      <c r="H21" s="98"/>
      <c r="I21" s="98"/>
      <c r="J21" s="98"/>
      <c r="K21" s="98"/>
      <c r="L21" s="99"/>
    </row>
    <row r="22" spans="1:12" x14ac:dyDescent="0.2">
      <c r="A22" s="65"/>
      <c r="B22" s="100" t="s">
        <v>177</v>
      </c>
      <c r="C22" s="101"/>
      <c r="D22" s="95"/>
      <c r="E22" s="94">
        <f>C22+D22</f>
        <v>0</v>
      </c>
      <c r="F22" s="98"/>
      <c r="G22" s="98"/>
      <c r="H22" s="98"/>
      <c r="I22" s="98"/>
      <c r="J22" s="94">
        <f>E22</f>
        <v>0</v>
      </c>
      <c r="K22" s="95"/>
      <c r="L22" s="94">
        <f t="shared" ref="L22:L23" si="1">K22*0.08</f>
        <v>0</v>
      </c>
    </row>
    <row r="23" spans="1:12" x14ac:dyDescent="0.2">
      <c r="A23" s="102"/>
      <c r="B23" s="103" t="s">
        <v>178</v>
      </c>
      <c r="C23" s="95"/>
      <c r="D23" s="95"/>
      <c r="E23" s="94">
        <f>C23+D23</f>
        <v>0</v>
      </c>
      <c r="F23" s="98"/>
      <c r="G23" s="98"/>
      <c r="H23" s="98"/>
      <c r="I23" s="98"/>
      <c r="J23" s="94">
        <f>0.2*G20+0.5*H20+I20</f>
        <v>0</v>
      </c>
      <c r="K23" s="95"/>
      <c r="L23" s="94">
        <f t="shared" si="1"/>
        <v>0</v>
      </c>
    </row>
    <row r="24" spans="1:12" ht="22.5" x14ac:dyDescent="0.2">
      <c r="A24" s="104"/>
      <c r="B24" s="105" t="s">
        <v>181</v>
      </c>
      <c r="C24" s="98"/>
      <c r="D24" s="98"/>
      <c r="E24" s="98"/>
      <c r="F24" s="98"/>
      <c r="G24" s="98"/>
      <c r="H24" s="98"/>
      <c r="I24" s="98"/>
      <c r="J24" s="98"/>
      <c r="K24" s="98"/>
      <c r="L24" s="106"/>
    </row>
    <row r="25" spans="1:12" x14ac:dyDescent="0.2">
      <c r="A25" s="65"/>
      <c r="B25" s="107">
        <v>0</v>
      </c>
      <c r="C25" s="95"/>
      <c r="D25" s="95"/>
      <c r="E25" s="95"/>
      <c r="F25" s="98"/>
      <c r="G25" s="98"/>
      <c r="H25" s="98"/>
      <c r="I25" s="98"/>
      <c r="J25" s="95"/>
      <c r="K25" s="108"/>
      <c r="L25" s="109"/>
    </row>
    <row r="26" spans="1:12" x14ac:dyDescent="0.2">
      <c r="A26" s="102"/>
      <c r="B26" s="107">
        <v>0.1</v>
      </c>
      <c r="C26" s="95"/>
      <c r="D26" s="95"/>
      <c r="E26" s="95"/>
      <c r="F26" s="98"/>
      <c r="G26" s="98"/>
      <c r="H26" s="98"/>
      <c r="I26" s="98"/>
      <c r="J26" s="95"/>
      <c r="K26" s="94">
        <f>J26*0.1</f>
        <v>0</v>
      </c>
      <c r="L26" s="94">
        <f t="shared" ref="L26:L33" si="2">K26*0.08</f>
        <v>0</v>
      </c>
    </row>
    <row r="27" spans="1:12" x14ac:dyDescent="0.2">
      <c r="A27" s="96"/>
      <c r="B27" s="107">
        <v>0.2</v>
      </c>
      <c r="C27" s="95"/>
      <c r="D27" s="95"/>
      <c r="E27" s="95"/>
      <c r="F27" s="98"/>
      <c r="G27" s="98"/>
      <c r="H27" s="98"/>
      <c r="I27" s="98"/>
      <c r="J27" s="95"/>
      <c r="K27" s="94">
        <f>J27*0.2</f>
        <v>0</v>
      </c>
      <c r="L27" s="94">
        <f t="shared" si="2"/>
        <v>0</v>
      </c>
    </row>
    <row r="28" spans="1:12" x14ac:dyDescent="0.2">
      <c r="A28" s="96"/>
      <c r="B28" s="107">
        <v>0.35</v>
      </c>
      <c r="C28" s="95"/>
      <c r="D28" s="95"/>
      <c r="E28" s="95"/>
      <c r="F28" s="98"/>
      <c r="G28" s="98"/>
      <c r="H28" s="98"/>
      <c r="I28" s="98"/>
      <c r="J28" s="95"/>
      <c r="K28" s="94">
        <f>J28*0.35</f>
        <v>0</v>
      </c>
      <c r="L28" s="94">
        <f t="shared" si="2"/>
        <v>0</v>
      </c>
    </row>
    <row r="29" spans="1:12" x14ac:dyDescent="0.2">
      <c r="A29" s="102"/>
      <c r="B29" s="107">
        <v>0.5</v>
      </c>
      <c r="C29" s="95"/>
      <c r="D29" s="95"/>
      <c r="E29" s="95"/>
      <c r="F29" s="98"/>
      <c r="G29" s="98"/>
      <c r="H29" s="98"/>
      <c r="I29" s="98"/>
      <c r="J29" s="95"/>
      <c r="K29" s="94">
        <f>J29*0.5</f>
        <v>0</v>
      </c>
      <c r="L29" s="94">
        <f t="shared" si="2"/>
        <v>0</v>
      </c>
    </row>
    <row r="30" spans="1:12" x14ac:dyDescent="0.2">
      <c r="A30" s="102"/>
      <c r="B30" s="107">
        <v>0.75</v>
      </c>
      <c r="C30" s="95"/>
      <c r="D30" s="95"/>
      <c r="E30" s="95"/>
      <c r="F30" s="98"/>
      <c r="G30" s="98"/>
      <c r="H30" s="98"/>
      <c r="I30" s="98"/>
      <c r="J30" s="95"/>
      <c r="K30" s="94">
        <f>J30*0.75</f>
        <v>0</v>
      </c>
      <c r="L30" s="94">
        <f t="shared" si="2"/>
        <v>0</v>
      </c>
    </row>
    <row r="31" spans="1:12" x14ac:dyDescent="0.2">
      <c r="A31" s="102"/>
      <c r="B31" s="107">
        <v>1</v>
      </c>
      <c r="C31" s="95"/>
      <c r="D31" s="95"/>
      <c r="E31" s="95"/>
      <c r="F31" s="98"/>
      <c r="G31" s="98"/>
      <c r="H31" s="98"/>
      <c r="I31" s="98"/>
      <c r="J31" s="95"/>
      <c r="K31" s="94">
        <f>J31</f>
        <v>0</v>
      </c>
      <c r="L31" s="94">
        <f t="shared" si="2"/>
        <v>0</v>
      </c>
    </row>
    <row r="32" spans="1:12" x14ac:dyDescent="0.2">
      <c r="A32" s="102"/>
      <c r="B32" s="107">
        <v>1.5</v>
      </c>
      <c r="C32" s="95"/>
      <c r="D32" s="95"/>
      <c r="E32" s="95"/>
      <c r="F32" s="98"/>
      <c r="G32" s="98"/>
      <c r="H32" s="98"/>
      <c r="I32" s="98"/>
      <c r="J32" s="95"/>
      <c r="K32" s="94">
        <f>J32*1.5</f>
        <v>0</v>
      </c>
      <c r="L32" s="94">
        <f t="shared" si="2"/>
        <v>0</v>
      </c>
    </row>
    <row r="33" spans="1:12" x14ac:dyDescent="0.2">
      <c r="A33" s="96"/>
      <c r="B33" s="107">
        <v>2</v>
      </c>
      <c r="C33" s="95"/>
      <c r="D33" s="95"/>
      <c r="E33" s="95"/>
      <c r="F33" s="98"/>
      <c r="G33" s="98"/>
      <c r="H33" s="98"/>
      <c r="I33" s="98"/>
      <c r="J33" s="95"/>
      <c r="K33" s="94">
        <f>J33*2</f>
        <v>0</v>
      </c>
      <c r="L33" s="94">
        <f t="shared" si="2"/>
        <v>0</v>
      </c>
    </row>
    <row r="34" spans="1:12" x14ac:dyDescent="0.2">
      <c r="A34" s="96"/>
      <c r="B34" s="110" t="s">
        <v>179</v>
      </c>
      <c r="C34" s="95"/>
      <c r="D34" s="95"/>
      <c r="E34" s="95"/>
      <c r="F34" s="111"/>
      <c r="G34" s="108"/>
      <c r="H34" s="108"/>
      <c r="I34" s="109"/>
      <c r="J34" s="95"/>
      <c r="K34" s="95"/>
      <c r="L34" s="95"/>
    </row>
    <row r="35" spans="1:12" x14ac:dyDescent="0.2">
      <c r="A35" s="96"/>
    </row>
    <row r="36" spans="1:12" ht="15.95" customHeight="1" x14ac:dyDescent="0.2">
      <c r="A36" s="65"/>
      <c r="B36" s="112" t="s">
        <v>53</v>
      </c>
      <c r="C36" s="88"/>
    </row>
    <row r="37" spans="1:12" ht="24" x14ac:dyDescent="0.2">
      <c r="A37" s="65"/>
      <c r="B37" s="89"/>
      <c r="C37" s="90" t="s">
        <v>169</v>
      </c>
      <c r="D37" s="90" t="s">
        <v>170</v>
      </c>
      <c r="E37" s="90" t="s">
        <v>171</v>
      </c>
      <c r="F37" s="462" t="s">
        <v>172</v>
      </c>
      <c r="G37" s="463"/>
      <c r="H37" s="463"/>
      <c r="I37" s="464"/>
      <c r="J37" s="90" t="s">
        <v>173</v>
      </c>
      <c r="K37" s="90" t="s">
        <v>174</v>
      </c>
      <c r="L37" s="90" t="s">
        <v>175</v>
      </c>
    </row>
    <row r="38" spans="1:12" x14ac:dyDescent="0.2">
      <c r="B38" s="89"/>
      <c r="C38" s="91"/>
      <c r="D38" s="91"/>
      <c r="E38" s="91"/>
      <c r="F38" s="92">
        <v>0</v>
      </c>
      <c r="G38" s="92">
        <v>0.2</v>
      </c>
      <c r="H38" s="92">
        <v>0.5</v>
      </c>
      <c r="I38" s="92">
        <v>1</v>
      </c>
      <c r="J38" s="91"/>
      <c r="K38" s="91"/>
      <c r="L38" s="91"/>
    </row>
    <row r="39" spans="1:12" x14ac:dyDescent="0.2">
      <c r="B39" s="93" t="s">
        <v>285</v>
      </c>
      <c r="C39" s="94">
        <f>SUM(C44:C53)</f>
        <v>0</v>
      </c>
      <c r="D39" s="94">
        <f t="shared" ref="D39:E39" si="3">SUM(D44:D53)</f>
        <v>0</v>
      </c>
      <c r="E39" s="94">
        <f t="shared" si="3"/>
        <v>0</v>
      </c>
      <c r="F39" s="95"/>
      <c r="G39" s="95"/>
      <c r="H39" s="95"/>
      <c r="I39" s="95"/>
      <c r="J39" s="94">
        <f>J41+J42</f>
        <v>0</v>
      </c>
      <c r="K39" s="94">
        <f>SUM(K45:K53)</f>
        <v>0</v>
      </c>
      <c r="L39" s="94">
        <f>K39*0.08</f>
        <v>0</v>
      </c>
    </row>
    <row r="40" spans="1:12" ht="22.5" x14ac:dyDescent="0.2">
      <c r="B40" s="97" t="s">
        <v>284</v>
      </c>
      <c r="C40" s="98"/>
      <c r="D40" s="98"/>
      <c r="E40" s="98"/>
      <c r="F40" s="98"/>
      <c r="G40" s="98"/>
      <c r="H40" s="98"/>
      <c r="I40" s="98"/>
      <c r="J40" s="98"/>
      <c r="K40" s="98"/>
      <c r="L40" s="99"/>
    </row>
    <row r="41" spans="1:12" x14ac:dyDescent="0.2">
      <c r="B41" s="100" t="s">
        <v>177</v>
      </c>
      <c r="C41" s="95"/>
      <c r="D41" s="95"/>
      <c r="E41" s="94">
        <f>C41+D41</f>
        <v>0</v>
      </c>
      <c r="F41" s="98"/>
      <c r="G41" s="98"/>
      <c r="H41" s="98"/>
      <c r="I41" s="98"/>
      <c r="J41" s="94">
        <f>E41</f>
        <v>0</v>
      </c>
      <c r="K41" s="95"/>
      <c r="L41" s="94">
        <f t="shared" ref="L41:L42" si="4">K41*0.08</f>
        <v>0</v>
      </c>
    </row>
    <row r="42" spans="1:12" x14ac:dyDescent="0.2">
      <c r="B42" s="103" t="s">
        <v>178</v>
      </c>
      <c r="C42" s="95"/>
      <c r="D42" s="95"/>
      <c r="E42" s="94">
        <f>C42+D42</f>
        <v>0</v>
      </c>
      <c r="F42" s="98"/>
      <c r="G42" s="98"/>
      <c r="H42" s="98"/>
      <c r="I42" s="98"/>
      <c r="J42" s="94">
        <f>0.2*G39+0.5*H39+I39</f>
        <v>0</v>
      </c>
      <c r="K42" s="95"/>
      <c r="L42" s="94">
        <f t="shared" si="4"/>
        <v>0</v>
      </c>
    </row>
    <row r="43" spans="1:12" ht="22.5" x14ac:dyDescent="0.2">
      <c r="B43" s="105" t="s">
        <v>181</v>
      </c>
      <c r="C43" s="98"/>
      <c r="D43" s="98"/>
      <c r="E43" s="98"/>
      <c r="F43" s="98"/>
      <c r="G43" s="98"/>
      <c r="H43" s="98"/>
      <c r="I43" s="98"/>
      <c r="J43" s="98"/>
      <c r="K43" s="98"/>
      <c r="L43" s="106"/>
    </row>
    <row r="44" spans="1:12" x14ac:dyDescent="0.2">
      <c r="B44" s="107">
        <v>0</v>
      </c>
      <c r="C44" s="95"/>
      <c r="D44" s="95"/>
      <c r="E44" s="95"/>
      <c r="F44" s="98"/>
      <c r="G44" s="98"/>
      <c r="H44" s="98"/>
      <c r="I44" s="98"/>
      <c r="J44" s="95"/>
      <c r="K44" s="108"/>
      <c r="L44" s="109"/>
    </row>
    <row r="45" spans="1:12" x14ac:dyDescent="0.2">
      <c r="B45" s="107">
        <v>0.1</v>
      </c>
      <c r="C45" s="95"/>
      <c r="D45" s="95"/>
      <c r="E45" s="95"/>
      <c r="F45" s="98"/>
      <c r="G45" s="98"/>
      <c r="H45" s="98"/>
      <c r="I45" s="98"/>
      <c r="J45" s="95"/>
      <c r="K45" s="94">
        <f>J45*0.1</f>
        <v>0</v>
      </c>
      <c r="L45" s="94">
        <f t="shared" ref="L45:L52" si="5">K45*0.08</f>
        <v>0</v>
      </c>
    </row>
    <row r="46" spans="1:12" x14ac:dyDescent="0.2">
      <c r="B46" s="107">
        <v>0.2</v>
      </c>
      <c r="C46" s="95"/>
      <c r="D46" s="95"/>
      <c r="E46" s="95"/>
      <c r="F46" s="98"/>
      <c r="G46" s="98"/>
      <c r="H46" s="98"/>
      <c r="I46" s="98"/>
      <c r="J46" s="95"/>
      <c r="K46" s="94">
        <f>J46*0.2</f>
        <v>0</v>
      </c>
      <c r="L46" s="94">
        <f t="shared" si="5"/>
        <v>0</v>
      </c>
    </row>
    <row r="47" spans="1:12" x14ac:dyDescent="0.2">
      <c r="B47" s="107">
        <v>0.35</v>
      </c>
      <c r="C47" s="95"/>
      <c r="D47" s="95"/>
      <c r="E47" s="95"/>
      <c r="F47" s="98"/>
      <c r="G47" s="98"/>
      <c r="H47" s="98"/>
      <c r="I47" s="98"/>
      <c r="J47" s="95"/>
      <c r="K47" s="94">
        <f>J47*0.35</f>
        <v>0</v>
      </c>
      <c r="L47" s="94">
        <f t="shared" si="5"/>
        <v>0</v>
      </c>
    </row>
    <row r="48" spans="1:12" x14ac:dyDescent="0.2">
      <c r="B48" s="107">
        <v>0.5</v>
      </c>
      <c r="C48" s="95"/>
      <c r="D48" s="95"/>
      <c r="E48" s="95"/>
      <c r="F48" s="98"/>
      <c r="G48" s="98"/>
      <c r="H48" s="98"/>
      <c r="I48" s="98"/>
      <c r="J48" s="95"/>
      <c r="K48" s="94">
        <f>J48*0.5</f>
        <v>0</v>
      </c>
      <c r="L48" s="94">
        <f t="shared" si="5"/>
        <v>0</v>
      </c>
    </row>
    <row r="49" spans="2:12" x14ac:dyDescent="0.2">
      <c r="B49" s="107">
        <v>0.75</v>
      </c>
      <c r="C49" s="95"/>
      <c r="D49" s="95"/>
      <c r="E49" s="95"/>
      <c r="F49" s="98"/>
      <c r="G49" s="98"/>
      <c r="H49" s="98"/>
      <c r="I49" s="98"/>
      <c r="J49" s="95"/>
      <c r="K49" s="94">
        <f>J49*0.75</f>
        <v>0</v>
      </c>
      <c r="L49" s="94">
        <f t="shared" si="5"/>
        <v>0</v>
      </c>
    </row>
    <row r="50" spans="2:12" x14ac:dyDescent="0.2">
      <c r="B50" s="107">
        <v>1</v>
      </c>
      <c r="C50" s="95"/>
      <c r="D50" s="95"/>
      <c r="E50" s="95"/>
      <c r="F50" s="98"/>
      <c r="G50" s="98"/>
      <c r="H50" s="98"/>
      <c r="I50" s="98"/>
      <c r="J50" s="95"/>
      <c r="K50" s="94">
        <f>J50</f>
        <v>0</v>
      </c>
      <c r="L50" s="94">
        <f t="shared" si="5"/>
        <v>0</v>
      </c>
    </row>
    <row r="51" spans="2:12" x14ac:dyDescent="0.2">
      <c r="B51" s="107">
        <v>1.5</v>
      </c>
      <c r="C51" s="95"/>
      <c r="D51" s="95"/>
      <c r="E51" s="95"/>
      <c r="F51" s="98"/>
      <c r="G51" s="98"/>
      <c r="H51" s="98"/>
      <c r="I51" s="98"/>
      <c r="J51" s="95"/>
      <c r="K51" s="94">
        <f>J51*1.5</f>
        <v>0</v>
      </c>
      <c r="L51" s="94">
        <f t="shared" si="5"/>
        <v>0</v>
      </c>
    </row>
    <row r="52" spans="2:12" x14ac:dyDescent="0.2">
      <c r="B52" s="107">
        <v>2</v>
      </c>
      <c r="C52" s="95"/>
      <c r="D52" s="95"/>
      <c r="E52" s="95"/>
      <c r="F52" s="98"/>
      <c r="G52" s="98"/>
      <c r="H52" s="98"/>
      <c r="I52" s="98"/>
      <c r="J52" s="95"/>
      <c r="K52" s="94">
        <f>J52*2</f>
        <v>0</v>
      </c>
      <c r="L52" s="94">
        <f t="shared" si="5"/>
        <v>0</v>
      </c>
    </row>
    <row r="53" spans="2:12" x14ac:dyDescent="0.2">
      <c r="B53" s="110" t="s">
        <v>179</v>
      </c>
      <c r="C53" s="95"/>
      <c r="D53" s="95"/>
      <c r="E53" s="95"/>
      <c r="F53" s="111"/>
      <c r="G53" s="108"/>
      <c r="H53" s="108"/>
      <c r="I53" s="109"/>
      <c r="J53" s="95"/>
      <c r="K53" s="95"/>
      <c r="L53" s="95"/>
    </row>
    <row r="55" spans="2:12" ht="12.75" x14ac:dyDescent="0.2">
      <c r="B55" s="112" t="s">
        <v>54</v>
      </c>
      <c r="C55" s="88"/>
    </row>
    <row r="56" spans="2:12" ht="24" x14ac:dyDescent="0.2">
      <c r="B56" s="89"/>
      <c r="C56" s="90" t="s">
        <v>169</v>
      </c>
      <c r="D56" s="90" t="s">
        <v>170</v>
      </c>
      <c r="E56" s="90" t="s">
        <v>171</v>
      </c>
      <c r="F56" s="462" t="s">
        <v>172</v>
      </c>
      <c r="G56" s="463"/>
      <c r="H56" s="463"/>
      <c r="I56" s="464"/>
      <c r="J56" s="90" t="s">
        <v>173</v>
      </c>
      <c r="K56" s="90" t="s">
        <v>174</v>
      </c>
      <c r="L56" s="90" t="s">
        <v>175</v>
      </c>
    </row>
    <row r="57" spans="2:12" x14ac:dyDescent="0.2">
      <c r="B57" s="89"/>
      <c r="C57" s="91"/>
      <c r="D57" s="91"/>
      <c r="E57" s="91"/>
      <c r="F57" s="92">
        <v>0</v>
      </c>
      <c r="G57" s="92">
        <v>0.2</v>
      </c>
      <c r="H57" s="92">
        <v>0.5</v>
      </c>
      <c r="I57" s="92">
        <v>1</v>
      </c>
      <c r="J57" s="91"/>
      <c r="K57" s="91"/>
      <c r="L57" s="91"/>
    </row>
    <row r="58" spans="2:12" x14ac:dyDescent="0.2">
      <c r="B58" s="93" t="s">
        <v>285</v>
      </c>
      <c r="C58" s="94">
        <f>SUM(C63:C72)</f>
        <v>0</v>
      </c>
      <c r="D58" s="94">
        <f t="shared" ref="D58:E58" si="6">SUM(D63:D72)</f>
        <v>0</v>
      </c>
      <c r="E58" s="94">
        <f t="shared" si="6"/>
        <v>0</v>
      </c>
      <c r="F58" s="95"/>
      <c r="G58" s="95"/>
      <c r="H58" s="95"/>
      <c r="I58" s="95"/>
      <c r="J58" s="94">
        <f>J60+J61</f>
        <v>0</v>
      </c>
      <c r="K58" s="94">
        <f>SUM(K64:K72)</f>
        <v>0</v>
      </c>
      <c r="L58" s="94">
        <f>K58*0.08</f>
        <v>0</v>
      </c>
    </row>
    <row r="59" spans="2:12" ht="22.5" x14ac:dyDescent="0.2">
      <c r="B59" s="97" t="s">
        <v>284</v>
      </c>
      <c r="C59" s="98"/>
      <c r="D59" s="98"/>
      <c r="E59" s="98"/>
      <c r="F59" s="98"/>
      <c r="G59" s="98"/>
      <c r="H59" s="98"/>
      <c r="I59" s="98"/>
      <c r="J59" s="98"/>
      <c r="K59" s="98"/>
      <c r="L59" s="99"/>
    </row>
    <row r="60" spans="2:12" x14ac:dyDescent="0.2">
      <c r="B60" s="100" t="s">
        <v>177</v>
      </c>
      <c r="C60" s="95"/>
      <c r="D60" s="95"/>
      <c r="E60" s="94">
        <f>C60+D60</f>
        <v>0</v>
      </c>
      <c r="F60" s="98"/>
      <c r="G60" s="98"/>
      <c r="H60" s="98"/>
      <c r="I60" s="98"/>
      <c r="J60" s="94">
        <f>E60</f>
        <v>0</v>
      </c>
      <c r="K60" s="95"/>
      <c r="L60" s="94">
        <f t="shared" ref="L60:L61" si="7">K60*0.08</f>
        <v>0</v>
      </c>
    </row>
    <row r="61" spans="2:12" x14ac:dyDescent="0.2">
      <c r="B61" s="103" t="s">
        <v>180</v>
      </c>
      <c r="C61" s="95"/>
      <c r="D61" s="95"/>
      <c r="E61" s="94">
        <f>C61+D61</f>
        <v>0</v>
      </c>
      <c r="F61" s="98"/>
      <c r="G61" s="98"/>
      <c r="H61" s="98"/>
      <c r="I61" s="98"/>
      <c r="J61" s="94">
        <f>0.2*G58+0.5*H58+I58</f>
        <v>0</v>
      </c>
      <c r="K61" s="95"/>
      <c r="L61" s="94">
        <f t="shared" si="7"/>
        <v>0</v>
      </c>
    </row>
    <row r="62" spans="2:12" ht="22.5" x14ac:dyDescent="0.2">
      <c r="B62" s="105" t="s">
        <v>181</v>
      </c>
      <c r="C62" s="98"/>
      <c r="D62" s="98"/>
      <c r="E62" s="98"/>
      <c r="F62" s="98"/>
      <c r="G62" s="98"/>
      <c r="H62" s="98"/>
      <c r="I62" s="98"/>
      <c r="J62" s="98"/>
      <c r="K62" s="98"/>
      <c r="L62" s="106"/>
    </row>
    <row r="63" spans="2:12" x14ac:dyDescent="0.2">
      <c r="B63" s="107">
        <v>0</v>
      </c>
      <c r="C63" s="95"/>
      <c r="D63" s="95"/>
      <c r="E63" s="95"/>
      <c r="F63" s="98"/>
      <c r="G63" s="98"/>
      <c r="H63" s="98"/>
      <c r="I63" s="98"/>
      <c r="J63" s="95"/>
      <c r="K63" s="108"/>
      <c r="L63" s="109"/>
    </row>
    <row r="64" spans="2:12" x14ac:dyDescent="0.2">
      <c r="B64" s="107">
        <v>0.1</v>
      </c>
      <c r="C64" s="95"/>
      <c r="D64" s="95"/>
      <c r="E64" s="95"/>
      <c r="F64" s="98"/>
      <c r="G64" s="98"/>
      <c r="H64" s="98"/>
      <c r="I64" s="98"/>
      <c r="J64" s="95"/>
      <c r="K64" s="94">
        <f>J64*0.1</f>
        <v>0</v>
      </c>
      <c r="L64" s="94">
        <f t="shared" ref="L64:L71" si="8">K64*0.08</f>
        <v>0</v>
      </c>
    </row>
    <row r="65" spans="2:12" x14ac:dyDescent="0.2">
      <c r="B65" s="107">
        <v>0.2</v>
      </c>
      <c r="C65" s="95"/>
      <c r="D65" s="95"/>
      <c r="E65" s="95"/>
      <c r="F65" s="98"/>
      <c r="G65" s="98"/>
      <c r="H65" s="98"/>
      <c r="I65" s="98"/>
      <c r="J65" s="95"/>
      <c r="K65" s="94">
        <f>J65*0.2</f>
        <v>0</v>
      </c>
      <c r="L65" s="94">
        <f t="shared" si="8"/>
        <v>0</v>
      </c>
    </row>
    <row r="66" spans="2:12" x14ac:dyDescent="0.2">
      <c r="B66" s="107">
        <v>0.35</v>
      </c>
      <c r="C66" s="95"/>
      <c r="D66" s="95"/>
      <c r="E66" s="95"/>
      <c r="F66" s="98"/>
      <c r="G66" s="98"/>
      <c r="H66" s="98"/>
      <c r="I66" s="98"/>
      <c r="J66" s="95"/>
      <c r="K66" s="94">
        <f>J66*0.35</f>
        <v>0</v>
      </c>
      <c r="L66" s="94">
        <f t="shared" si="8"/>
        <v>0</v>
      </c>
    </row>
    <row r="67" spans="2:12" x14ac:dyDescent="0.2">
      <c r="B67" s="107">
        <v>0.5</v>
      </c>
      <c r="C67" s="95"/>
      <c r="D67" s="95"/>
      <c r="E67" s="95"/>
      <c r="F67" s="98"/>
      <c r="G67" s="98"/>
      <c r="H67" s="98"/>
      <c r="I67" s="98"/>
      <c r="J67" s="95"/>
      <c r="K67" s="94">
        <f>J67*0.5</f>
        <v>0</v>
      </c>
      <c r="L67" s="94">
        <f t="shared" si="8"/>
        <v>0</v>
      </c>
    </row>
    <row r="68" spans="2:12" x14ac:dyDescent="0.2">
      <c r="B68" s="107">
        <v>0.75</v>
      </c>
      <c r="C68" s="95"/>
      <c r="D68" s="95"/>
      <c r="E68" s="95"/>
      <c r="F68" s="98"/>
      <c r="G68" s="98"/>
      <c r="H68" s="98"/>
      <c r="I68" s="98"/>
      <c r="J68" s="95"/>
      <c r="K68" s="94">
        <f>J68*0.75</f>
        <v>0</v>
      </c>
      <c r="L68" s="94">
        <f t="shared" si="8"/>
        <v>0</v>
      </c>
    </row>
    <row r="69" spans="2:12" x14ac:dyDescent="0.2">
      <c r="B69" s="107">
        <v>1</v>
      </c>
      <c r="C69" s="95"/>
      <c r="D69" s="95"/>
      <c r="E69" s="95"/>
      <c r="F69" s="98"/>
      <c r="G69" s="98"/>
      <c r="H69" s="98"/>
      <c r="I69" s="98"/>
      <c r="J69" s="95"/>
      <c r="K69" s="94">
        <f>J69</f>
        <v>0</v>
      </c>
      <c r="L69" s="94">
        <f t="shared" si="8"/>
        <v>0</v>
      </c>
    </row>
    <row r="70" spans="2:12" x14ac:dyDescent="0.2">
      <c r="B70" s="107">
        <v>1.5</v>
      </c>
      <c r="C70" s="95"/>
      <c r="D70" s="95"/>
      <c r="E70" s="95"/>
      <c r="F70" s="98"/>
      <c r="G70" s="98"/>
      <c r="H70" s="98"/>
      <c r="I70" s="98"/>
      <c r="J70" s="95"/>
      <c r="K70" s="94">
        <f>J70*1.5</f>
        <v>0</v>
      </c>
      <c r="L70" s="94">
        <f t="shared" si="8"/>
        <v>0</v>
      </c>
    </row>
    <row r="71" spans="2:12" x14ac:dyDescent="0.2">
      <c r="B71" s="107">
        <v>2</v>
      </c>
      <c r="C71" s="95"/>
      <c r="D71" s="95"/>
      <c r="E71" s="95"/>
      <c r="F71" s="98"/>
      <c r="G71" s="98"/>
      <c r="H71" s="98"/>
      <c r="I71" s="98"/>
      <c r="J71" s="95"/>
      <c r="K71" s="94">
        <f>J71*2</f>
        <v>0</v>
      </c>
      <c r="L71" s="94">
        <f t="shared" si="8"/>
        <v>0</v>
      </c>
    </row>
    <row r="72" spans="2:12" x14ac:dyDescent="0.2">
      <c r="B72" s="110" t="s">
        <v>179</v>
      </c>
      <c r="C72" s="95"/>
      <c r="D72" s="95"/>
      <c r="E72" s="95"/>
      <c r="F72" s="111"/>
      <c r="G72" s="108"/>
      <c r="H72" s="108"/>
      <c r="I72" s="109"/>
      <c r="J72" s="95"/>
      <c r="K72" s="95"/>
      <c r="L72" s="95"/>
    </row>
    <row r="74" spans="2:12" ht="12.75" x14ac:dyDescent="0.2">
      <c r="B74" s="112" t="s">
        <v>55</v>
      </c>
      <c r="C74" s="88"/>
    </row>
    <row r="75" spans="2:12" ht="24" x14ac:dyDescent="0.2">
      <c r="B75" s="89"/>
      <c r="C75" s="90" t="s">
        <v>169</v>
      </c>
      <c r="D75" s="90" t="s">
        <v>170</v>
      </c>
      <c r="E75" s="90" t="s">
        <v>171</v>
      </c>
      <c r="F75" s="462" t="s">
        <v>172</v>
      </c>
      <c r="G75" s="463"/>
      <c r="H75" s="463"/>
      <c r="I75" s="464"/>
      <c r="J75" s="90" t="s">
        <v>173</v>
      </c>
      <c r="K75" s="90" t="s">
        <v>174</v>
      </c>
      <c r="L75" s="90" t="s">
        <v>175</v>
      </c>
    </row>
    <row r="76" spans="2:12" x14ac:dyDescent="0.2">
      <c r="B76" s="89"/>
      <c r="C76" s="91"/>
      <c r="D76" s="91"/>
      <c r="E76" s="91"/>
      <c r="F76" s="92">
        <v>0</v>
      </c>
      <c r="G76" s="92">
        <v>0.2</v>
      </c>
      <c r="H76" s="92">
        <v>0.5</v>
      </c>
      <c r="I76" s="92">
        <v>1</v>
      </c>
      <c r="J76" s="91"/>
      <c r="K76" s="91"/>
      <c r="L76" s="91"/>
    </row>
    <row r="77" spans="2:12" x14ac:dyDescent="0.2">
      <c r="B77" s="93" t="s">
        <v>285</v>
      </c>
      <c r="C77" s="94">
        <f>SUM(C82:C91)</f>
        <v>0</v>
      </c>
      <c r="D77" s="94">
        <f t="shared" ref="D77:E77" si="9">SUM(D82:D91)</f>
        <v>0</v>
      </c>
      <c r="E77" s="94">
        <f t="shared" si="9"/>
        <v>0</v>
      </c>
      <c r="F77" s="95"/>
      <c r="G77" s="95"/>
      <c r="H77" s="95"/>
      <c r="I77" s="95"/>
      <c r="J77" s="94">
        <f>J79+J80</f>
        <v>0</v>
      </c>
      <c r="K77" s="94">
        <f>SUM(K83:K91)</f>
        <v>0</v>
      </c>
      <c r="L77" s="94">
        <f>K77*0.08</f>
        <v>0</v>
      </c>
    </row>
    <row r="78" spans="2:12" ht="22.5" x14ac:dyDescent="0.2">
      <c r="B78" s="97" t="s">
        <v>176</v>
      </c>
      <c r="C78" s="98"/>
      <c r="D78" s="98"/>
      <c r="E78" s="98"/>
      <c r="F78" s="98"/>
      <c r="G78" s="98"/>
      <c r="H78" s="98"/>
      <c r="I78" s="98"/>
      <c r="J78" s="98"/>
      <c r="K78" s="98"/>
      <c r="L78" s="99"/>
    </row>
    <row r="79" spans="2:12" x14ac:dyDescent="0.2">
      <c r="B79" s="100" t="s">
        <v>177</v>
      </c>
      <c r="C79" s="95"/>
      <c r="D79" s="95"/>
      <c r="E79" s="94">
        <f>C79+D79</f>
        <v>0</v>
      </c>
      <c r="F79" s="98"/>
      <c r="G79" s="98"/>
      <c r="H79" s="98"/>
      <c r="I79" s="98"/>
      <c r="J79" s="94">
        <f>E79</f>
        <v>0</v>
      </c>
      <c r="K79" s="95"/>
      <c r="L79" s="94">
        <f t="shared" ref="L79:L80" si="10">K79*0.08</f>
        <v>0</v>
      </c>
    </row>
    <row r="80" spans="2:12" x14ac:dyDescent="0.2">
      <c r="B80" s="103" t="s">
        <v>180</v>
      </c>
      <c r="C80" s="95"/>
      <c r="D80" s="95"/>
      <c r="E80" s="94">
        <f>C80+D80</f>
        <v>0</v>
      </c>
      <c r="F80" s="98"/>
      <c r="G80" s="98"/>
      <c r="H80" s="98"/>
      <c r="I80" s="98"/>
      <c r="J80" s="94">
        <f>0.2*G77+0.5*H77+I77</f>
        <v>0</v>
      </c>
      <c r="K80" s="95"/>
      <c r="L80" s="94">
        <f t="shared" si="10"/>
        <v>0</v>
      </c>
    </row>
    <row r="81" spans="2:12" ht="22.5" x14ac:dyDescent="0.2">
      <c r="B81" s="105" t="s">
        <v>181</v>
      </c>
      <c r="C81" s="98"/>
      <c r="D81" s="98"/>
      <c r="E81" s="98"/>
      <c r="F81" s="98"/>
      <c r="G81" s="98"/>
      <c r="H81" s="98"/>
      <c r="I81" s="98"/>
      <c r="J81" s="98"/>
      <c r="K81" s="98"/>
      <c r="L81" s="106"/>
    </row>
    <row r="82" spans="2:12" x14ac:dyDescent="0.2">
      <c r="B82" s="107">
        <v>0</v>
      </c>
      <c r="C82" s="95"/>
      <c r="D82" s="95"/>
      <c r="E82" s="95"/>
      <c r="F82" s="98"/>
      <c r="G82" s="98"/>
      <c r="H82" s="98"/>
      <c r="I82" s="98"/>
      <c r="J82" s="95"/>
      <c r="K82" s="108"/>
      <c r="L82" s="109"/>
    </row>
    <row r="83" spans="2:12" x14ac:dyDescent="0.2">
      <c r="B83" s="107">
        <v>0.1</v>
      </c>
      <c r="C83" s="95"/>
      <c r="D83" s="95"/>
      <c r="E83" s="95"/>
      <c r="F83" s="98"/>
      <c r="G83" s="98"/>
      <c r="H83" s="98"/>
      <c r="I83" s="98"/>
      <c r="J83" s="95"/>
      <c r="K83" s="94">
        <f>J83*0.1</f>
        <v>0</v>
      </c>
      <c r="L83" s="94">
        <f t="shared" ref="L83:L90" si="11">K83*0.08</f>
        <v>0</v>
      </c>
    </row>
    <row r="84" spans="2:12" x14ac:dyDescent="0.2">
      <c r="B84" s="107">
        <v>0.2</v>
      </c>
      <c r="C84" s="95"/>
      <c r="D84" s="95"/>
      <c r="E84" s="95"/>
      <c r="F84" s="98"/>
      <c r="G84" s="98"/>
      <c r="H84" s="98"/>
      <c r="I84" s="98"/>
      <c r="J84" s="95"/>
      <c r="K84" s="94">
        <f>J84*0.2</f>
        <v>0</v>
      </c>
      <c r="L84" s="94">
        <f t="shared" si="11"/>
        <v>0</v>
      </c>
    </row>
    <row r="85" spans="2:12" x14ac:dyDescent="0.2">
      <c r="B85" s="107">
        <v>0.35</v>
      </c>
      <c r="C85" s="95"/>
      <c r="D85" s="95"/>
      <c r="E85" s="95"/>
      <c r="F85" s="98"/>
      <c r="G85" s="98"/>
      <c r="H85" s="98"/>
      <c r="I85" s="98"/>
      <c r="J85" s="95"/>
      <c r="K85" s="94">
        <f>J85*0.35</f>
        <v>0</v>
      </c>
      <c r="L85" s="94">
        <f t="shared" si="11"/>
        <v>0</v>
      </c>
    </row>
    <row r="86" spans="2:12" x14ac:dyDescent="0.2">
      <c r="B86" s="107">
        <v>0.5</v>
      </c>
      <c r="C86" s="95"/>
      <c r="D86" s="95"/>
      <c r="E86" s="95"/>
      <c r="F86" s="98"/>
      <c r="G86" s="98"/>
      <c r="H86" s="98"/>
      <c r="I86" s="98"/>
      <c r="J86" s="95"/>
      <c r="K86" s="94">
        <f>J86*0.5</f>
        <v>0</v>
      </c>
      <c r="L86" s="94">
        <f t="shared" si="11"/>
        <v>0</v>
      </c>
    </row>
    <row r="87" spans="2:12" x14ac:dyDescent="0.2">
      <c r="B87" s="107">
        <v>0.75</v>
      </c>
      <c r="C87" s="95"/>
      <c r="D87" s="95"/>
      <c r="E87" s="95"/>
      <c r="F87" s="98"/>
      <c r="G87" s="98"/>
      <c r="H87" s="98"/>
      <c r="I87" s="98"/>
      <c r="J87" s="95"/>
      <c r="K87" s="94">
        <f>J87*0.75</f>
        <v>0</v>
      </c>
      <c r="L87" s="94">
        <f t="shared" si="11"/>
        <v>0</v>
      </c>
    </row>
    <row r="88" spans="2:12" x14ac:dyDescent="0.2">
      <c r="B88" s="107">
        <v>1</v>
      </c>
      <c r="C88" s="95"/>
      <c r="D88" s="95"/>
      <c r="E88" s="95"/>
      <c r="F88" s="98"/>
      <c r="G88" s="98"/>
      <c r="H88" s="98"/>
      <c r="I88" s="98"/>
      <c r="J88" s="95"/>
      <c r="K88" s="94">
        <f>J88</f>
        <v>0</v>
      </c>
      <c r="L88" s="94">
        <f t="shared" si="11"/>
        <v>0</v>
      </c>
    </row>
    <row r="89" spans="2:12" x14ac:dyDescent="0.2">
      <c r="B89" s="107">
        <v>1.5</v>
      </c>
      <c r="C89" s="95"/>
      <c r="D89" s="95"/>
      <c r="E89" s="95"/>
      <c r="F89" s="98"/>
      <c r="G89" s="98"/>
      <c r="H89" s="98"/>
      <c r="I89" s="98"/>
      <c r="J89" s="95"/>
      <c r="K89" s="94">
        <f>J89*1.5</f>
        <v>0</v>
      </c>
      <c r="L89" s="94">
        <f t="shared" si="11"/>
        <v>0</v>
      </c>
    </row>
    <row r="90" spans="2:12" x14ac:dyDescent="0.2">
      <c r="B90" s="107">
        <v>2</v>
      </c>
      <c r="C90" s="95"/>
      <c r="D90" s="95"/>
      <c r="E90" s="95"/>
      <c r="F90" s="98"/>
      <c r="G90" s="98"/>
      <c r="H90" s="98"/>
      <c r="I90" s="98"/>
      <c r="J90" s="95"/>
      <c r="K90" s="94">
        <f>J90*2</f>
        <v>0</v>
      </c>
      <c r="L90" s="94">
        <f t="shared" si="11"/>
        <v>0</v>
      </c>
    </row>
    <row r="91" spans="2:12" x14ac:dyDescent="0.2">
      <c r="B91" s="110" t="s">
        <v>179</v>
      </c>
      <c r="C91" s="95"/>
      <c r="D91" s="95"/>
      <c r="E91" s="95"/>
      <c r="F91" s="111"/>
      <c r="G91" s="108"/>
      <c r="H91" s="108"/>
      <c r="I91" s="109"/>
      <c r="J91" s="95"/>
      <c r="K91" s="95"/>
      <c r="L91" s="95"/>
    </row>
  </sheetData>
  <mergeCells count="7">
    <mergeCell ref="B2:K2"/>
    <mergeCell ref="F56:I56"/>
    <mergeCell ref="F75:I75"/>
    <mergeCell ref="F37:I37"/>
    <mergeCell ref="E6:E7"/>
    <mergeCell ref="I6:K6"/>
    <mergeCell ref="F18:I18"/>
  </mergeCells>
  <pageMargins left="0.70866141732283472" right="0.51181102362204722" top="0.39370078740157483" bottom="0.11811023622047245" header="0.31496062992125984" footer="0.19685039370078741"/>
  <pageSetup paperSize="9" scale="4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ED11-1081-4B66-9E33-ADAEA2E46B3C}">
  <sheetPr>
    <tabColor theme="3" tint="0.249977111117893"/>
  </sheetPr>
  <dimension ref="B1:N29"/>
  <sheetViews>
    <sheetView showGridLines="0" topLeftCell="F3" zoomScaleNormal="100" workbookViewId="0">
      <selection activeCell="G17" sqref="G17"/>
    </sheetView>
  </sheetViews>
  <sheetFormatPr defaultRowHeight="15" x14ac:dyDescent="0.25"/>
  <cols>
    <col min="1" max="1" width="2.140625" customWidth="1"/>
    <col min="2" max="2" width="36.28515625" customWidth="1"/>
    <col min="3" max="14" width="15.42578125" customWidth="1"/>
  </cols>
  <sheetData>
    <row r="1" spans="2:14" x14ac:dyDescent="0.25">
      <c r="H1" s="8"/>
      <c r="I1" s="8"/>
      <c r="J1" s="8"/>
      <c r="K1" s="8"/>
      <c r="L1" s="8"/>
      <c r="M1" s="8"/>
      <c r="N1" s="8"/>
    </row>
    <row r="2" spans="2:14" x14ac:dyDescent="0.25">
      <c r="B2" s="14" t="s">
        <v>43</v>
      </c>
      <c r="C2" s="115"/>
      <c r="D2" s="115"/>
      <c r="E2" s="116"/>
      <c r="F2" s="117"/>
      <c r="H2" s="8"/>
      <c r="I2" s="8"/>
      <c r="J2" s="8"/>
      <c r="K2" s="8"/>
      <c r="L2" s="8"/>
      <c r="M2" s="8"/>
      <c r="N2" s="8"/>
    </row>
    <row r="3" spans="2:14" x14ac:dyDescent="0.25">
      <c r="B3" s="14"/>
      <c r="C3" s="115"/>
      <c r="D3" s="115"/>
      <c r="E3" s="116"/>
      <c r="F3" s="117"/>
      <c r="H3" s="8"/>
      <c r="I3" s="8"/>
      <c r="J3" s="8"/>
      <c r="K3" s="8"/>
      <c r="L3" s="8"/>
      <c r="M3" s="8"/>
      <c r="N3" s="8"/>
    </row>
    <row r="4" spans="2:14" ht="14.45" customHeight="1" x14ac:dyDescent="0.25">
      <c r="B4" s="121" t="s">
        <v>182</v>
      </c>
      <c r="C4" s="121"/>
      <c r="D4" s="119"/>
      <c r="E4" s="119"/>
      <c r="F4" s="119"/>
      <c r="G4" s="120"/>
      <c r="H4" s="8"/>
      <c r="I4" s="8"/>
      <c r="J4" s="8"/>
      <c r="K4" s="8"/>
      <c r="L4" s="8"/>
      <c r="M4" s="8"/>
      <c r="N4" s="8"/>
    </row>
    <row r="5" spans="2:14" ht="14.45" customHeight="1" x14ac:dyDescent="0.25">
      <c r="B5" s="120"/>
      <c r="C5" s="120"/>
      <c r="D5" s="119"/>
      <c r="E5" s="119"/>
      <c r="F5" s="119"/>
      <c r="G5" s="154"/>
      <c r="H5" s="8"/>
      <c r="I5" s="8"/>
      <c r="J5" s="8"/>
      <c r="K5" s="8"/>
      <c r="L5" s="8"/>
      <c r="M5" s="8"/>
      <c r="N5" s="8"/>
    </row>
    <row r="6" spans="2:14" x14ac:dyDescent="0.25">
      <c r="B6" s="23" t="s">
        <v>50</v>
      </c>
      <c r="C6" s="220" t="s">
        <v>51</v>
      </c>
      <c r="E6" s="21"/>
      <c r="F6" s="241"/>
      <c r="G6" s="156"/>
      <c r="H6" s="227"/>
      <c r="I6" s="227"/>
      <c r="J6" s="227"/>
      <c r="K6" s="227"/>
      <c r="L6" s="227"/>
      <c r="M6" s="227"/>
      <c r="N6" s="227"/>
    </row>
    <row r="7" spans="2:14" x14ac:dyDescent="0.25">
      <c r="B7" s="241"/>
      <c r="C7" s="241"/>
      <c r="D7" s="241"/>
      <c r="E7" s="241"/>
      <c r="F7" s="241"/>
      <c r="G7" s="227"/>
      <c r="H7" s="227"/>
      <c r="I7" s="227"/>
      <c r="J7" s="227"/>
      <c r="K7" s="227"/>
      <c r="L7" s="227"/>
      <c r="M7" s="227"/>
      <c r="N7" s="227"/>
    </row>
    <row r="8" spans="2:14" x14ac:dyDescent="0.25">
      <c r="B8" s="227"/>
      <c r="C8" s="227"/>
      <c r="D8" s="227"/>
      <c r="E8" s="227"/>
      <c r="F8" s="227"/>
      <c r="G8" s="227"/>
      <c r="H8" s="227"/>
      <c r="I8" s="227"/>
      <c r="J8" s="227"/>
      <c r="K8" s="227"/>
      <c r="L8" s="227"/>
      <c r="M8" s="227"/>
      <c r="N8" s="227"/>
    </row>
    <row r="9" spans="2:14" s="124" customFormat="1" ht="19.5" customHeight="1" thickBot="1" x14ac:dyDescent="0.3">
      <c r="B9" s="242"/>
      <c r="C9" s="291" t="s">
        <v>52</v>
      </c>
      <c r="D9" s="292"/>
      <c r="E9" s="292"/>
      <c r="F9" s="292"/>
      <c r="G9" s="291" t="s">
        <v>286</v>
      </c>
      <c r="H9" s="292"/>
      <c r="I9" s="292"/>
      <c r="J9" s="292"/>
      <c r="K9" s="291" t="s">
        <v>273</v>
      </c>
      <c r="L9" s="242"/>
      <c r="M9" s="242"/>
      <c r="N9" s="242"/>
    </row>
    <row r="10" spans="2:14" ht="15.75" thickBot="1" x14ac:dyDescent="0.3">
      <c r="B10" s="293" t="s">
        <v>183</v>
      </c>
      <c r="C10" s="247">
        <v>2025</v>
      </c>
      <c r="D10" s="248" t="s">
        <v>53</v>
      </c>
      <c r="E10" s="248" t="s">
        <v>54</v>
      </c>
      <c r="F10" s="249" t="s">
        <v>55</v>
      </c>
      <c r="G10" s="248">
        <v>2025</v>
      </c>
      <c r="H10" s="248" t="s">
        <v>53</v>
      </c>
      <c r="I10" s="248" t="s">
        <v>54</v>
      </c>
      <c r="J10" s="248" t="s">
        <v>55</v>
      </c>
      <c r="K10" s="247">
        <v>2025</v>
      </c>
      <c r="L10" s="248" t="s">
        <v>53</v>
      </c>
      <c r="M10" s="248" t="s">
        <v>54</v>
      </c>
      <c r="N10" s="249" t="s">
        <v>55</v>
      </c>
    </row>
    <row r="11" spans="2:14" x14ac:dyDescent="0.25">
      <c r="B11" s="294" t="s">
        <v>184</v>
      </c>
      <c r="C11" s="283"/>
      <c r="D11" s="284"/>
      <c r="E11" s="284"/>
      <c r="F11" s="285"/>
      <c r="G11" s="295"/>
      <c r="H11" s="284"/>
      <c r="I11" s="284"/>
      <c r="J11" s="296"/>
      <c r="K11" s="283"/>
      <c r="L11" s="284"/>
      <c r="M11" s="284"/>
      <c r="N11" s="285"/>
    </row>
    <row r="12" spans="2:14" x14ac:dyDescent="0.25">
      <c r="B12" s="294" t="s">
        <v>185</v>
      </c>
      <c r="C12" s="365">
        <v>0.1</v>
      </c>
      <c r="D12" s="366">
        <v>0.1</v>
      </c>
      <c r="E12" s="366">
        <v>0.1</v>
      </c>
      <c r="F12" s="367">
        <v>0.1</v>
      </c>
      <c r="G12" s="368">
        <v>0.1</v>
      </c>
      <c r="H12" s="366">
        <v>0.1</v>
      </c>
      <c r="I12" s="366">
        <v>0.1</v>
      </c>
      <c r="J12" s="369">
        <v>0.1</v>
      </c>
      <c r="K12" s="365">
        <v>0.1</v>
      </c>
      <c r="L12" s="366">
        <v>0.1</v>
      </c>
      <c r="M12" s="366">
        <v>0.1</v>
      </c>
      <c r="N12" s="367">
        <v>0.1</v>
      </c>
    </row>
    <row r="13" spans="2:14" ht="15.75" thickBot="1" x14ac:dyDescent="0.3">
      <c r="B13" s="297" t="s">
        <v>175</v>
      </c>
      <c r="C13" s="261">
        <f>C11*C12</f>
        <v>0</v>
      </c>
      <c r="D13" s="262">
        <f t="shared" ref="D13:M13" si="0">D11*D12</f>
        <v>0</v>
      </c>
      <c r="E13" s="262">
        <f t="shared" si="0"/>
        <v>0</v>
      </c>
      <c r="F13" s="263">
        <f t="shared" si="0"/>
        <v>0</v>
      </c>
      <c r="G13" s="298">
        <f>G11*G12</f>
        <v>0</v>
      </c>
      <c r="H13" s="262">
        <f t="shared" si="0"/>
        <v>0</v>
      </c>
      <c r="I13" s="262">
        <f t="shared" si="0"/>
        <v>0</v>
      </c>
      <c r="J13" s="299">
        <f t="shared" si="0"/>
        <v>0</v>
      </c>
      <c r="K13" s="261">
        <f t="shared" si="0"/>
        <v>0</v>
      </c>
      <c r="L13" s="262">
        <f t="shared" si="0"/>
        <v>0</v>
      </c>
      <c r="M13" s="262">
        <f t="shared" si="0"/>
        <v>0</v>
      </c>
      <c r="N13" s="263">
        <f>N11*N12</f>
        <v>0</v>
      </c>
    </row>
    <row r="14" spans="2:14" x14ac:dyDescent="0.25">
      <c r="B14" s="467" t="s">
        <v>186</v>
      </c>
      <c r="C14" s="467"/>
      <c r="D14" s="467"/>
      <c r="E14" s="467"/>
      <c r="F14" s="467"/>
      <c r="G14" s="467"/>
      <c r="H14" s="467"/>
      <c r="I14" s="467"/>
      <c r="J14" s="467"/>
      <c r="K14" s="467"/>
      <c r="L14" s="467"/>
      <c r="M14" s="467"/>
      <c r="N14" s="467"/>
    </row>
    <row r="15" spans="2:14" x14ac:dyDescent="0.25">
      <c r="B15" s="468" t="s">
        <v>187</v>
      </c>
      <c r="C15" s="468"/>
      <c r="D15" s="468"/>
      <c r="E15" s="468"/>
      <c r="F15" s="468"/>
      <c r="G15" s="468"/>
      <c r="H15" s="468"/>
      <c r="I15" s="468"/>
      <c r="J15" s="468"/>
      <c r="K15" s="468"/>
      <c r="L15" s="468"/>
      <c r="M15" s="468"/>
      <c r="N15" s="468"/>
    </row>
    <row r="16" spans="2:14" x14ac:dyDescent="0.25">
      <c r="B16" s="241"/>
      <c r="C16" s="241"/>
      <c r="D16" s="241"/>
      <c r="E16" s="241"/>
      <c r="F16" s="241"/>
      <c r="G16" s="241"/>
      <c r="H16" s="241"/>
      <c r="I16" s="227"/>
      <c r="J16" s="227"/>
      <c r="K16" s="227"/>
      <c r="L16" s="227"/>
      <c r="M16" s="227"/>
      <c r="N16" s="227"/>
    </row>
    <row r="17" spans="2:14" x14ac:dyDescent="0.25">
      <c r="B17" s="274" t="s">
        <v>188</v>
      </c>
      <c r="C17" s="227"/>
      <c r="D17" s="227"/>
      <c r="E17" s="227"/>
      <c r="F17" s="227"/>
      <c r="G17" s="274" t="s">
        <v>189</v>
      </c>
      <c r="H17" s="227"/>
      <c r="I17" s="227"/>
      <c r="J17" s="227"/>
      <c r="K17" s="227"/>
      <c r="L17" s="227"/>
      <c r="M17" s="227"/>
      <c r="N17" s="227"/>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B27" s="8"/>
      <c r="C27" s="8"/>
      <c r="D27" s="8"/>
      <c r="E27" s="8"/>
      <c r="F27" s="8"/>
      <c r="G27" s="8"/>
      <c r="H27" s="8"/>
      <c r="I27" s="8"/>
      <c r="J27" s="8"/>
      <c r="K27" s="8"/>
      <c r="L27" s="8"/>
      <c r="M27" s="8"/>
      <c r="N27" s="8"/>
    </row>
    <row r="28" spans="2:14" x14ac:dyDescent="0.25">
      <c r="C28" s="6"/>
      <c r="D28" s="6"/>
      <c r="E28" s="6"/>
      <c r="F28" s="6"/>
    </row>
    <row r="29" spans="2:14" x14ac:dyDescent="0.25">
      <c r="C29" s="135"/>
      <c r="D29" s="113"/>
      <c r="E29" s="113"/>
      <c r="F29" s="113"/>
      <c r="G29" s="113"/>
      <c r="H29" s="6"/>
      <c r="I29" s="6"/>
      <c r="J29" s="6"/>
      <c r="K29" s="6"/>
    </row>
  </sheetData>
  <mergeCells count="2">
    <mergeCell ref="B14:N14"/>
    <mergeCell ref="B15:N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6C45-FD02-4888-8C5A-7376FB87083C}">
  <sheetPr>
    <tabColor theme="3" tint="0.749992370372631"/>
  </sheetPr>
  <dimension ref="A1:O54"/>
  <sheetViews>
    <sheetView showGridLines="0" zoomScale="90" zoomScaleNormal="90" workbookViewId="0">
      <selection activeCell="G23" sqref="G23"/>
    </sheetView>
  </sheetViews>
  <sheetFormatPr defaultRowHeight="15" x14ac:dyDescent="0.25"/>
  <cols>
    <col min="1" max="1" width="3.28515625" customWidth="1"/>
    <col min="2" max="2" width="23.85546875" customWidth="1"/>
    <col min="3" max="3" width="33.85546875" style="113" customWidth="1"/>
    <col min="4" max="6" width="24.28515625" style="113" customWidth="1"/>
    <col min="7" max="11" width="24.28515625" customWidth="1"/>
    <col min="12" max="15" width="19.5703125" customWidth="1"/>
    <col min="16" max="18" width="13.85546875" customWidth="1"/>
    <col min="19" max="22" width="18.42578125" customWidth="1"/>
    <col min="23" max="24" width="15.5703125" customWidth="1"/>
  </cols>
  <sheetData>
    <row r="1" spans="1:15" x14ac:dyDescent="0.25">
      <c r="H1" s="114"/>
      <c r="I1" s="114"/>
      <c r="J1" s="114"/>
      <c r="K1" s="114"/>
    </row>
    <row r="2" spans="1:15" x14ac:dyDescent="0.25">
      <c r="B2" s="14" t="s">
        <v>43</v>
      </c>
      <c r="C2" s="115"/>
      <c r="D2" s="115"/>
      <c r="E2" s="116"/>
      <c r="F2" s="117"/>
      <c r="H2" s="114"/>
      <c r="I2" s="114"/>
      <c r="J2" s="114"/>
      <c r="K2" s="114"/>
    </row>
    <row r="3" spans="1:15" ht="14.45" customHeight="1" x14ac:dyDescent="0.25">
      <c r="B3" s="118"/>
      <c r="C3" s="119"/>
      <c r="D3" s="119"/>
      <c r="E3" s="119"/>
      <c r="F3" s="119"/>
      <c r="G3" s="120"/>
      <c r="H3" s="114"/>
      <c r="I3" s="114"/>
      <c r="J3" s="114"/>
      <c r="K3" s="114"/>
    </row>
    <row r="4" spans="1:15" ht="14.45" customHeight="1" x14ac:dyDescent="0.25">
      <c r="B4" s="121" t="s">
        <v>190</v>
      </c>
      <c r="C4" s="121"/>
      <c r="D4" s="119"/>
      <c r="E4" s="119"/>
      <c r="F4" s="119"/>
      <c r="G4" s="120"/>
      <c r="H4" s="114"/>
      <c r="I4" s="114"/>
      <c r="J4" s="114"/>
      <c r="K4" s="114"/>
    </row>
    <row r="5" spans="1:15" ht="14.45" customHeight="1" x14ac:dyDescent="0.25">
      <c r="B5" s="120"/>
      <c r="C5" s="120"/>
      <c r="D5" s="119"/>
      <c r="E5" s="119"/>
      <c r="F5" s="119"/>
      <c r="G5" s="122"/>
      <c r="H5" s="114"/>
      <c r="I5" s="114"/>
      <c r="J5" s="114"/>
      <c r="K5" s="114"/>
    </row>
    <row r="6" spans="1:15" x14ac:dyDescent="0.25">
      <c r="B6" s="23" t="s">
        <v>50</v>
      </c>
      <c r="C6" s="21" t="s">
        <v>51</v>
      </c>
      <c r="F6" s="240"/>
      <c r="G6" s="156"/>
      <c r="H6" s="241"/>
      <c r="I6" s="241"/>
      <c r="J6" s="241"/>
      <c r="K6" s="241"/>
      <c r="L6" s="241"/>
      <c r="M6" s="241"/>
      <c r="N6" s="241"/>
      <c r="O6" s="241"/>
    </row>
    <row r="7" spans="1:15" x14ac:dyDescent="0.25">
      <c r="B7" s="241"/>
      <c r="C7" s="240"/>
      <c r="D7" s="240"/>
      <c r="E7" s="240"/>
      <c r="F7" s="240"/>
      <c r="G7" s="241"/>
      <c r="H7" s="241"/>
      <c r="I7" s="241"/>
      <c r="J7" s="241"/>
      <c r="K7" s="241"/>
      <c r="L7" s="240"/>
      <c r="M7" s="241"/>
      <c r="N7" s="241"/>
      <c r="O7" s="241"/>
    </row>
    <row r="8" spans="1:15" x14ac:dyDescent="0.25">
      <c r="A8" s="123"/>
      <c r="B8" s="23"/>
      <c r="C8" s="21"/>
      <c r="D8" s="21"/>
      <c r="E8" s="10"/>
      <c r="F8" s="21"/>
      <c r="G8" s="241"/>
      <c r="H8" s="241"/>
      <c r="I8" s="241"/>
      <c r="J8" s="241"/>
      <c r="K8" s="241"/>
      <c r="L8" s="240"/>
      <c r="M8" s="241"/>
      <c r="N8" s="241"/>
      <c r="O8" s="241"/>
    </row>
    <row r="9" spans="1:15" s="124" customFormat="1" ht="20.25" customHeight="1" thickBot="1" x14ac:dyDescent="0.3">
      <c r="B9" s="242"/>
      <c r="C9" s="242"/>
      <c r="D9" s="243" t="s">
        <v>52</v>
      </c>
      <c r="E9" s="242"/>
      <c r="F9" s="242"/>
      <c r="G9" s="242"/>
      <c r="H9" s="243" t="s">
        <v>286</v>
      </c>
      <c r="I9" s="242"/>
      <c r="J9" s="242"/>
      <c r="K9" s="242"/>
      <c r="L9" s="244" t="s">
        <v>273</v>
      </c>
      <c r="M9" s="242"/>
      <c r="N9" s="242"/>
      <c r="O9" s="242"/>
    </row>
    <row r="10" spans="1:15" ht="15.75" thickBot="1" x14ac:dyDescent="0.3">
      <c r="B10" s="245"/>
      <c r="C10" s="246" t="s">
        <v>183</v>
      </c>
      <c r="D10" s="247">
        <v>2025</v>
      </c>
      <c r="E10" s="248" t="s">
        <v>53</v>
      </c>
      <c r="F10" s="248" t="s">
        <v>54</v>
      </c>
      <c r="G10" s="249" t="s">
        <v>55</v>
      </c>
      <c r="H10" s="247">
        <v>2025</v>
      </c>
      <c r="I10" s="248" t="s">
        <v>53</v>
      </c>
      <c r="J10" s="248" t="s">
        <v>54</v>
      </c>
      <c r="K10" s="249" t="s">
        <v>55</v>
      </c>
      <c r="L10" s="247">
        <v>2025</v>
      </c>
      <c r="M10" s="248" t="s">
        <v>53</v>
      </c>
      <c r="N10" s="248" t="s">
        <v>54</v>
      </c>
      <c r="O10" s="249" t="s">
        <v>55</v>
      </c>
    </row>
    <row r="11" spans="1:15" x14ac:dyDescent="0.25">
      <c r="B11" s="469" t="s">
        <v>191</v>
      </c>
      <c r="C11" s="470"/>
      <c r="D11" s="376"/>
      <c r="E11" s="377"/>
      <c r="F11" s="377"/>
      <c r="G11" s="378"/>
      <c r="H11" s="376"/>
      <c r="I11" s="377"/>
      <c r="J11" s="377"/>
      <c r="K11" s="378"/>
      <c r="L11" s="379"/>
      <c r="M11" s="377"/>
      <c r="N11" s="377"/>
      <c r="O11" s="378"/>
    </row>
    <row r="12" spans="1:15" x14ac:dyDescent="0.25">
      <c r="B12" s="250" t="s">
        <v>192</v>
      </c>
      <c r="C12" s="251" t="s">
        <v>185</v>
      </c>
      <c r="D12" s="354"/>
      <c r="E12" s="355"/>
      <c r="F12" s="355"/>
      <c r="G12" s="356"/>
      <c r="H12" s="354"/>
      <c r="I12" s="355"/>
      <c r="J12" s="355"/>
      <c r="K12" s="356"/>
      <c r="L12" s="354"/>
      <c r="M12" s="355"/>
      <c r="N12" s="355"/>
      <c r="O12" s="356"/>
    </row>
    <row r="13" spans="1:15" x14ac:dyDescent="0.25">
      <c r="B13" s="252">
        <v>5000</v>
      </c>
      <c r="C13" s="253">
        <v>0.04</v>
      </c>
      <c r="D13" s="254">
        <f>IF(D11="",0,MAX(0,MIN(D11,$B$13)*$C$13))</f>
        <v>0</v>
      </c>
      <c r="E13" s="255">
        <f t="shared" ref="E13:O13" si="0">IF(E11="",0,MAX(0,MIN(E11,$B$13)*$C$13))</f>
        <v>0</v>
      </c>
      <c r="F13" s="255">
        <f t="shared" si="0"/>
        <v>0</v>
      </c>
      <c r="G13" s="256">
        <f t="shared" si="0"/>
        <v>0</v>
      </c>
      <c r="H13" s="254">
        <f t="shared" si="0"/>
        <v>0</v>
      </c>
      <c r="I13" s="255">
        <f t="shared" si="0"/>
        <v>0</v>
      </c>
      <c r="J13" s="255">
        <f t="shared" si="0"/>
        <v>0</v>
      </c>
      <c r="K13" s="256">
        <f t="shared" si="0"/>
        <v>0</v>
      </c>
      <c r="L13" s="254">
        <f t="shared" si="0"/>
        <v>0</v>
      </c>
      <c r="M13" s="255">
        <f t="shared" si="0"/>
        <v>0</v>
      </c>
      <c r="N13" s="255">
        <f t="shared" si="0"/>
        <v>0</v>
      </c>
      <c r="O13" s="256">
        <f t="shared" si="0"/>
        <v>0</v>
      </c>
    </row>
    <row r="14" spans="1:15" x14ac:dyDescent="0.25">
      <c r="B14" s="252">
        <v>10000</v>
      </c>
      <c r="C14" s="253">
        <v>2.5000000000000001E-2</v>
      </c>
      <c r="D14" s="254">
        <f>IF(D11="",0,MAX(0,MIN(D$11,$B14)-$B13)*$C14)</f>
        <v>0</v>
      </c>
      <c r="E14" s="255">
        <f t="shared" ref="E14:O14" si="1">IF(E11="",0,MAX(0,MIN(E$11,$B14)-$B13)*$C14)</f>
        <v>0</v>
      </c>
      <c r="F14" s="255">
        <f t="shared" si="1"/>
        <v>0</v>
      </c>
      <c r="G14" s="256">
        <f t="shared" si="1"/>
        <v>0</v>
      </c>
      <c r="H14" s="254">
        <f t="shared" si="1"/>
        <v>0</v>
      </c>
      <c r="I14" s="255">
        <f t="shared" si="1"/>
        <v>0</v>
      </c>
      <c r="J14" s="255">
        <f t="shared" si="1"/>
        <v>0</v>
      </c>
      <c r="K14" s="256">
        <f t="shared" si="1"/>
        <v>0</v>
      </c>
      <c r="L14" s="254">
        <f t="shared" si="1"/>
        <v>0</v>
      </c>
      <c r="M14" s="255">
        <f t="shared" si="1"/>
        <v>0</v>
      </c>
      <c r="N14" s="255">
        <f t="shared" si="1"/>
        <v>0</v>
      </c>
      <c r="O14" s="256">
        <f t="shared" si="1"/>
        <v>0</v>
      </c>
    </row>
    <row r="15" spans="1:15" x14ac:dyDescent="0.25">
      <c r="B15" s="252">
        <v>100000</v>
      </c>
      <c r="C15" s="253">
        <v>0.01</v>
      </c>
      <c r="D15" s="254">
        <f>IF(D11="",0,MAX(0,MIN(D$11,$B15)-$B14)*$C15)</f>
        <v>0</v>
      </c>
      <c r="E15" s="255">
        <f t="shared" ref="E15:O15" si="2">IF(E11="",0,MAX(0,MIN(E$11,$B15)-$B14)*$C15)</f>
        <v>0</v>
      </c>
      <c r="F15" s="255">
        <f t="shared" si="2"/>
        <v>0</v>
      </c>
      <c r="G15" s="256">
        <f t="shared" si="2"/>
        <v>0</v>
      </c>
      <c r="H15" s="254">
        <f t="shared" si="2"/>
        <v>0</v>
      </c>
      <c r="I15" s="255">
        <f>IF(I11="",0,MAX(0,MIN(I$11,$B15)-$B14)*$C15)</f>
        <v>0</v>
      </c>
      <c r="J15" s="255">
        <f t="shared" si="2"/>
        <v>0</v>
      </c>
      <c r="K15" s="256">
        <f t="shared" si="2"/>
        <v>0</v>
      </c>
      <c r="L15" s="254">
        <f t="shared" si="2"/>
        <v>0</v>
      </c>
      <c r="M15" s="255">
        <f t="shared" si="2"/>
        <v>0</v>
      </c>
      <c r="N15" s="255">
        <f t="shared" si="2"/>
        <v>0</v>
      </c>
      <c r="O15" s="256">
        <f t="shared" si="2"/>
        <v>0</v>
      </c>
    </row>
    <row r="16" spans="1:15" x14ac:dyDescent="0.25">
      <c r="B16" s="252">
        <v>250000</v>
      </c>
      <c r="C16" s="253">
        <v>5.0000000000000001E-3</v>
      </c>
      <c r="D16" s="254">
        <f>IF(D11="",0,MAX(0,MIN(D$11,$B16)-$B15)*$C16)</f>
        <v>0</v>
      </c>
      <c r="E16" s="255">
        <f t="shared" ref="E16:O16" si="3">IF(E11="",0,MAX(0,MIN(E$11,$B16)-$B15)*$C16)</f>
        <v>0</v>
      </c>
      <c r="F16" s="255">
        <f t="shared" si="3"/>
        <v>0</v>
      </c>
      <c r="G16" s="256">
        <f t="shared" si="3"/>
        <v>0</v>
      </c>
      <c r="H16" s="254">
        <f t="shared" si="3"/>
        <v>0</v>
      </c>
      <c r="I16" s="255">
        <f t="shared" si="3"/>
        <v>0</v>
      </c>
      <c r="J16" s="255">
        <f t="shared" si="3"/>
        <v>0</v>
      </c>
      <c r="K16" s="256">
        <f t="shared" si="3"/>
        <v>0</v>
      </c>
      <c r="L16" s="254">
        <f t="shared" si="3"/>
        <v>0</v>
      </c>
      <c r="M16" s="255">
        <f t="shared" si="3"/>
        <v>0</v>
      </c>
      <c r="N16" s="255">
        <f t="shared" si="3"/>
        <v>0</v>
      </c>
      <c r="O16" s="256">
        <f t="shared" si="3"/>
        <v>0</v>
      </c>
    </row>
    <row r="17" spans="2:15" x14ac:dyDescent="0.25">
      <c r="B17" s="257"/>
      <c r="C17" s="253">
        <v>2.5000000000000001E-3</v>
      </c>
      <c r="D17" s="254">
        <f>IF(D11="",0,MAX(0,(D$11-$B16)*$C17))</f>
        <v>0</v>
      </c>
      <c r="E17" s="255">
        <f t="shared" ref="E17:O17" si="4">IF(E11="",0,MAX(0,(E$11-$B16)*$C17))</f>
        <v>0</v>
      </c>
      <c r="F17" s="255">
        <f t="shared" si="4"/>
        <v>0</v>
      </c>
      <c r="G17" s="256">
        <f t="shared" si="4"/>
        <v>0</v>
      </c>
      <c r="H17" s="254">
        <f t="shared" si="4"/>
        <v>0</v>
      </c>
      <c r="I17" s="255">
        <f t="shared" si="4"/>
        <v>0</v>
      </c>
      <c r="J17" s="255">
        <f t="shared" si="4"/>
        <v>0</v>
      </c>
      <c r="K17" s="256">
        <f t="shared" si="4"/>
        <v>0</v>
      </c>
      <c r="L17" s="254">
        <f t="shared" si="4"/>
        <v>0</v>
      </c>
      <c r="M17" s="255">
        <f t="shared" si="4"/>
        <v>0</v>
      </c>
      <c r="N17" s="255">
        <f t="shared" si="4"/>
        <v>0</v>
      </c>
      <c r="O17" s="256">
        <f t="shared" si="4"/>
        <v>0</v>
      </c>
    </row>
    <row r="18" spans="2:15" x14ac:dyDescent="0.25">
      <c r="B18" s="469" t="s">
        <v>193</v>
      </c>
      <c r="C18" s="470"/>
      <c r="D18" s="258"/>
      <c r="E18" s="259"/>
      <c r="F18" s="259"/>
      <c r="G18" s="260"/>
      <c r="H18" s="258"/>
      <c r="I18" s="259"/>
      <c r="J18" s="259"/>
      <c r="K18" s="260"/>
      <c r="L18" s="258"/>
      <c r="M18" s="259"/>
      <c r="N18" s="259"/>
      <c r="O18" s="260"/>
    </row>
    <row r="19" spans="2:15" ht="15.75" thickBot="1" x14ac:dyDescent="0.3">
      <c r="B19" s="471" t="s">
        <v>175</v>
      </c>
      <c r="C19" s="472"/>
      <c r="D19" s="261">
        <f>SUM(D13:D17)*D18</f>
        <v>0</v>
      </c>
      <c r="E19" s="262">
        <f t="shared" ref="E19:K19" si="5">SUM(E13:E17)*E18</f>
        <v>0</v>
      </c>
      <c r="F19" s="262">
        <f t="shared" si="5"/>
        <v>0</v>
      </c>
      <c r="G19" s="263">
        <f>SUM(G13:G17)*G18</f>
        <v>0</v>
      </c>
      <c r="H19" s="261">
        <f t="shared" si="5"/>
        <v>0</v>
      </c>
      <c r="I19" s="262">
        <f>SUM(I13:I17)*I18</f>
        <v>0</v>
      </c>
      <c r="J19" s="262">
        <f t="shared" si="5"/>
        <v>0</v>
      </c>
      <c r="K19" s="263">
        <f t="shared" si="5"/>
        <v>0</v>
      </c>
      <c r="L19" s="261">
        <f t="shared" ref="L19:N19" si="6">SUM(L13:L17)*L18</f>
        <v>0</v>
      </c>
      <c r="M19" s="262">
        <f t="shared" si="6"/>
        <v>0</v>
      </c>
      <c r="N19" s="262">
        <f t="shared" si="6"/>
        <v>0</v>
      </c>
      <c r="O19" s="263">
        <f>SUM(O13:O17)*O18</f>
        <v>0</v>
      </c>
    </row>
    <row r="20" spans="2:15" ht="18.95" customHeight="1" x14ac:dyDescent="0.25">
      <c r="B20" s="267" t="s">
        <v>194</v>
      </c>
      <c r="C20" s="265"/>
      <c r="D20" s="265"/>
      <c r="E20" s="265"/>
      <c r="F20" s="266"/>
      <c r="G20" s="264"/>
      <c r="H20" s="265"/>
      <c r="I20" s="265"/>
      <c r="J20" s="265"/>
      <c r="K20" s="241"/>
      <c r="L20" s="227"/>
      <c r="M20" s="227"/>
      <c r="N20" s="227"/>
      <c r="O20" s="241"/>
    </row>
    <row r="21" spans="2:15" x14ac:dyDescent="0.25">
      <c r="C21" s="268"/>
      <c r="D21" s="268"/>
      <c r="E21" s="268"/>
      <c r="F21" s="269"/>
      <c r="G21" s="264"/>
      <c r="H21" s="268"/>
      <c r="I21" s="270"/>
      <c r="J21" s="271"/>
      <c r="K21" s="241"/>
      <c r="L21" s="227"/>
      <c r="M21" s="227"/>
      <c r="N21" s="227"/>
      <c r="O21" s="241"/>
    </row>
    <row r="22" spans="2:15" x14ac:dyDescent="0.25">
      <c r="B22" s="241"/>
      <c r="C22" s="272"/>
      <c r="D22" s="272"/>
      <c r="E22" s="272"/>
      <c r="F22" s="273"/>
      <c r="G22" s="241"/>
      <c r="H22" s="237"/>
      <c r="I22" s="270"/>
      <c r="J22" s="271"/>
      <c r="K22" s="241"/>
      <c r="L22" s="227"/>
      <c r="M22" s="227"/>
      <c r="N22" s="227"/>
      <c r="O22" s="241"/>
    </row>
    <row r="23" spans="2:15" x14ac:dyDescent="0.25">
      <c r="B23" s="274" t="s">
        <v>188</v>
      </c>
      <c r="C23" s="227"/>
      <c r="D23" s="227"/>
      <c r="E23" s="227"/>
      <c r="F23" s="227"/>
      <c r="G23" s="274" t="s">
        <v>189</v>
      </c>
      <c r="H23" s="237"/>
      <c r="I23" s="270"/>
      <c r="J23" s="271"/>
      <c r="K23" s="241"/>
      <c r="L23" s="227"/>
      <c r="M23" s="227"/>
      <c r="N23" s="227"/>
      <c r="O23" s="241"/>
    </row>
    <row r="24" spans="2:15" x14ac:dyDescent="0.25">
      <c r="B24" s="237"/>
      <c r="C24" s="237"/>
      <c r="D24" s="237"/>
      <c r="E24" s="237"/>
      <c r="F24" s="273"/>
      <c r="G24" s="237"/>
      <c r="H24" s="237"/>
      <c r="I24" s="270"/>
      <c r="J24" s="271"/>
      <c r="K24" s="241"/>
      <c r="L24" s="227"/>
      <c r="M24" s="227"/>
      <c r="N24" s="227"/>
      <c r="O24" s="241"/>
    </row>
    <row r="25" spans="2:15" x14ac:dyDescent="0.25">
      <c r="H25" s="227"/>
      <c r="I25" s="227"/>
      <c r="J25" s="227"/>
      <c r="K25" s="227"/>
      <c r="L25" s="237"/>
      <c r="M25" s="237"/>
      <c r="N25" s="237"/>
      <c r="O25" s="241"/>
    </row>
    <row r="26" spans="2:15" x14ac:dyDescent="0.25">
      <c r="B26" s="129"/>
      <c r="C26" s="129"/>
      <c r="D26" s="129"/>
      <c r="E26" s="130"/>
      <c r="F26" s="129"/>
      <c r="G26" s="129"/>
      <c r="H26" s="129"/>
      <c r="I26" s="129"/>
      <c r="J26" s="130"/>
      <c r="L26" s="7"/>
      <c r="M26" s="7"/>
      <c r="N26" s="7"/>
    </row>
    <row r="27" spans="2:15" x14ac:dyDescent="0.25">
      <c r="L27" s="7"/>
      <c r="M27" s="7"/>
      <c r="N27" s="7"/>
    </row>
    <row r="28" spans="2:15" x14ac:dyDescent="0.25">
      <c r="L28" s="7"/>
      <c r="M28" s="7"/>
      <c r="N28" s="7"/>
    </row>
    <row r="29" spans="2:15" x14ac:dyDescent="0.25">
      <c r="L29" s="7"/>
      <c r="M29" s="7"/>
      <c r="N29" s="7"/>
    </row>
    <row r="30" spans="2:15" x14ac:dyDescent="0.25">
      <c r="L30" s="7"/>
      <c r="M30" s="7"/>
      <c r="N30" s="7"/>
    </row>
    <row r="31" spans="2:15" x14ac:dyDescent="0.25">
      <c r="L31" s="7"/>
      <c r="M31" s="7"/>
      <c r="N31" s="7"/>
    </row>
    <row r="32" spans="2:15" x14ac:dyDescent="0.25">
      <c r="L32" s="7"/>
      <c r="M32" s="7"/>
      <c r="N32" s="7"/>
    </row>
    <row r="33" spans="2:14" x14ac:dyDescent="0.25">
      <c r="L33" s="7"/>
      <c r="M33" s="7"/>
      <c r="N33" s="7"/>
    </row>
    <row r="34" spans="2:14" x14ac:dyDescent="0.25">
      <c r="L34" s="7"/>
      <c r="M34" s="7"/>
      <c r="N34" s="7"/>
    </row>
    <row r="35" spans="2:14" x14ac:dyDescent="0.25">
      <c r="L35" s="7"/>
      <c r="M35" s="7"/>
      <c r="N35" s="7"/>
    </row>
    <row r="36" spans="2:14" x14ac:dyDescent="0.25">
      <c r="L36" s="7"/>
      <c r="M36" s="7"/>
      <c r="N36" s="7"/>
    </row>
    <row r="37" spans="2:14" x14ac:dyDescent="0.25">
      <c r="L37" s="7"/>
      <c r="M37" s="7"/>
      <c r="N37" s="7"/>
    </row>
    <row r="38" spans="2:14" x14ac:dyDescent="0.25">
      <c r="L38" s="8"/>
      <c r="M38" s="8"/>
      <c r="N38" s="8"/>
    </row>
    <row r="39" spans="2:14" x14ac:dyDescent="0.25">
      <c r="L39" s="8"/>
      <c r="M39" s="8"/>
      <c r="N39" s="8"/>
    </row>
    <row r="42" spans="2:14" x14ac:dyDescent="0.25">
      <c r="B42" s="128"/>
      <c r="D42" s="131"/>
    </row>
    <row r="43" spans="2:14" x14ac:dyDescent="0.25">
      <c r="B43" s="113"/>
      <c r="D43" s="131"/>
    </row>
    <row r="44" spans="2:14" x14ac:dyDescent="0.25">
      <c r="E44" s="132"/>
    </row>
    <row r="46" spans="2:14" ht="18.75" x14ac:dyDescent="0.3">
      <c r="B46" s="133"/>
    </row>
    <row r="47" spans="2:14" ht="18.75" x14ac:dyDescent="0.3">
      <c r="B47" s="133"/>
      <c r="C47" s="134"/>
      <c r="E47" s="132"/>
    </row>
    <row r="48" spans="2:14" x14ac:dyDescent="0.25">
      <c r="B48" s="135"/>
    </row>
    <row r="49" spans="2:5" ht="18.600000000000001" customHeight="1" x14ac:dyDescent="0.25">
      <c r="B49" s="128"/>
      <c r="D49" s="131"/>
    </row>
    <row r="50" spans="2:5" ht="18.600000000000001" customHeight="1" x14ac:dyDescent="0.25">
      <c r="B50" s="128"/>
      <c r="D50" s="136"/>
    </row>
    <row r="51" spans="2:5" x14ac:dyDescent="0.25">
      <c r="B51" s="128"/>
      <c r="D51" s="131"/>
    </row>
    <row r="52" spans="2:5" x14ac:dyDescent="0.25">
      <c r="B52" s="128"/>
      <c r="D52" s="131"/>
    </row>
    <row r="53" spans="2:5" x14ac:dyDescent="0.25">
      <c r="B53" s="113"/>
      <c r="D53" s="131"/>
    </row>
    <row r="54" spans="2:5" x14ac:dyDescent="0.25">
      <c r="E54" s="132"/>
    </row>
  </sheetData>
  <mergeCells count="3">
    <mergeCell ref="B11:C11"/>
    <mergeCell ref="B18:C18"/>
    <mergeCell ref="B19:C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3B0B7-84CB-438C-A239-955FC27C9838}">
  <sheetPr>
    <tabColor theme="3" tint="0.499984740745262"/>
  </sheetPr>
  <dimension ref="B1:O70"/>
  <sheetViews>
    <sheetView showGridLines="0" zoomScale="52" zoomScaleNormal="110" workbookViewId="0">
      <selection activeCell="G31" sqref="G31"/>
    </sheetView>
  </sheetViews>
  <sheetFormatPr defaultRowHeight="15" x14ac:dyDescent="0.25"/>
  <cols>
    <col min="1" max="1" width="3.140625" customWidth="1"/>
    <col min="2" max="2" width="41" customWidth="1"/>
    <col min="3" max="3" width="39.42578125" customWidth="1"/>
    <col min="4" max="15" width="19.28515625" customWidth="1"/>
  </cols>
  <sheetData>
    <row r="1" spans="2:15" x14ac:dyDescent="0.25">
      <c r="H1" s="8"/>
      <c r="I1" s="8"/>
      <c r="J1" s="8"/>
      <c r="K1" s="8"/>
      <c r="L1" s="8"/>
      <c r="M1" s="8"/>
      <c r="N1" s="8"/>
    </row>
    <row r="2" spans="2:15" x14ac:dyDescent="0.25">
      <c r="B2" s="14" t="s">
        <v>43</v>
      </c>
      <c r="C2" s="116"/>
      <c r="D2" s="117"/>
      <c r="H2" s="8"/>
      <c r="I2" s="8"/>
      <c r="J2" s="8"/>
      <c r="K2" s="8"/>
      <c r="L2" s="8"/>
      <c r="M2" s="8"/>
      <c r="N2" s="8"/>
    </row>
    <row r="3" spans="2:15" x14ac:dyDescent="0.25">
      <c r="B3" s="118"/>
      <c r="C3" s="119"/>
      <c r="D3" s="119"/>
      <c r="E3" s="119"/>
      <c r="F3" s="119"/>
      <c r="G3" s="120"/>
      <c r="H3" s="8"/>
      <c r="I3" s="8"/>
      <c r="J3" s="8"/>
      <c r="K3" s="8"/>
      <c r="L3" s="8"/>
      <c r="M3" s="8"/>
      <c r="N3" s="8"/>
    </row>
    <row r="4" spans="2:15" x14ac:dyDescent="0.25">
      <c r="B4" s="121" t="s">
        <v>195</v>
      </c>
      <c r="C4" s="121"/>
      <c r="D4" s="119"/>
      <c r="E4" s="119"/>
      <c r="F4" s="119"/>
      <c r="G4" s="120"/>
      <c r="H4" s="8"/>
      <c r="I4" s="8"/>
      <c r="J4" s="8"/>
      <c r="K4" s="8"/>
      <c r="L4" s="8"/>
      <c r="M4" s="8"/>
      <c r="N4" s="8"/>
    </row>
    <row r="5" spans="2:15" x14ac:dyDescent="0.25">
      <c r="B5" s="120"/>
      <c r="C5" s="120"/>
      <c r="D5" s="119"/>
      <c r="E5" s="119"/>
      <c r="F5" s="119"/>
      <c r="G5" s="122"/>
      <c r="H5" s="8"/>
      <c r="I5" s="8"/>
      <c r="J5" s="8"/>
      <c r="K5" s="8"/>
      <c r="L5" s="8"/>
      <c r="M5" s="8"/>
      <c r="N5" s="8"/>
    </row>
    <row r="6" spans="2:15" x14ac:dyDescent="0.25">
      <c r="B6" s="23" t="s">
        <v>50</v>
      </c>
      <c r="C6" s="21" t="s">
        <v>51</v>
      </c>
      <c r="E6" s="21"/>
      <c r="F6" s="241"/>
      <c r="G6" s="156"/>
      <c r="H6" s="227"/>
      <c r="I6" s="227"/>
      <c r="J6" s="227"/>
      <c r="K6" s="227"/>
      <c r="L6" s="227"/>
      <c r="M6" s="227"/>
      <c r="N6" s="227"/>
      <c r="O6" s="241"/>
    </row>
    <row r="7" spans="2:15" x14ac:dyDescent="0.25">
      <c r="B7" s="227"/>
      <c r="C7" s="227"/>
      <c r="D7" s="227"/>
      <c r="E7" s="227"/>
      <c r="F7" s="227"/>
      <c r="G7" s="227"/>
      <c r="H7" s="227"/>
      <c r="I7" s="227"/>
      <c r="J7" s="227"/>
      <c r="K7" s="227"/>
      <c r="L7" s="227"/>
      <c r="M7" s="227"/>
      <c r="N7" s="227"/>
      <c r="O7" s="241"/>
    </row>
    <row r="8" spans="2:15" x14ac:dyDescent="0.25">
      <c r="B8" s="227"/>
      <c r="C8" s="227"/>
      <c r="D8" s="227"/>
      <c r="E8" s="227"/>
      <c r="F8" s="227"/>
      <c r="G8" s="227"/>
      <c r="H8" s="227"/>
      <c r="I8" s="227"/>
      <c r="J8" s="227"/>
      <c r="K8" s="227"/>
      <c r="L8" s="227"/>
      <c r="M8" s="227"/>
      <c r="N8" s="227"/>
      <c r="O8" s="241"/>
    </row>
    <row r="9" spans="2:15" s="124" customFormat="1" ht="20.25" customHeight="1" thickBot="1" x14ac:dyDescent="0.3">
      <c r="B9" s="242"/>
      <c r="C9" s="242"/>
      <c r="D9" s="243" t="s">
        <v>52</v>
      </c>
      <c r="E9" s="242"/>
      <c r="F9" s="242"/>
      <c r="G9" s="242"/>
      <c r="H9" s="243" t="s">
        <v>286</v>
      </c>
      <c r="I9" s="242"/>
      <c r="J9" s="242"/>
      <c r="K9" s="242"/>
      <c r="L9" s="243" t="s">
        <v>273</v>
      </c>
      <c r="M9" s="242"/>
      <c r="N9" s="242"/>
      <c r="O9" s="275"/>
    </row>
    <row r="10" spans="2:15" ht="15.75" thickBot="1" x14ac:dyDescent="0.3">
      <c r="B10" s="276"/>
      <c r="C10" s="277" t="s">
        <v>183</v>
      </c>
      <c r="D10" s="247">
        <v>2025</v>
      </c>
      <c r="E10" s="248" t="s">
        <v>53</v>
      </c>
      <c r="F10" s="248" t="s">
        <v>54</v>
      </c>
      <c r="G10" s="249" t="s">
        <v>55</v>
      </c>
      <c r="H10" s="247">
        <v>2025</v>
      </c>
      <c r="I10" s="248" t="s">
        <v>53</v>
      </c>
      <c r="J10" s="248" t="s">
        <v>54</v>
      </c>
      <c r="K10" s="249" t="s">
        <v>55</v>
      </c>
      <c r="L10" s="247">
        <v>2025</v>
      </c>
      <c r="M10" s="248" t="s">
        <v>53</v>
      </c>
      <c r="N10" s="248" t="s">
        <v>54</v>
      </c>
      <c r="O10" s="249" t="s">
        <v>55</v>
      </c>
    </row>
    <row r="11" spans="2:15" x14ac:dyDescent="0.25">
      <c r="B11" s="278"/>
      <c r="C11" s="279" t="s">
        <v>196</v>
      </c>
      <c r="D11" s="280"/>
      <c r="E11" s="281"/>
      <c r="F11" s="281"/>
      <c r="G11" s="282"/>
      <c r="H11" s="280"/>
      <c r="I11" s="281"/>
      <c r="J11" s="281"/>
      <c r="K11" s="282"/>
      <c r="L11" s="280"/>
      <c r="M11" s="281"/>
      <c r="N11" s="281"/>
      <c r="O11" s="282"/>
    </row>
    <row r="12" spans="2:15" x14ac:dyDescent="0.25">
      <c r="B12" s="278"/>
      <c r="C12" s="279" t="s">
        <v>197</v>
      </c>
      <c r="D12" s="283"/>
      <c r="E12" s="284"/>
      <c r="F12" s="284"/>
      <c r="G12" s="285"/>
      <c r="H12" s="283"/>
      <c r="I12" s="284"/>
      <c r="J12" s="284"/>
      <c r="K12" s="285"/>
      <c r="L12" s="283"/>
      <c r="M12" s="284"/>
      <c r="N12" s="284"/>
      <c r="O12" s="285"/>
    </row>
    <row r="13" spans="2:15" x14ac:dyDescent="0.25">
      <c r="B13" s="278"/>
      <c r="C13" s="279" t="s">
        <v>198</v>
      </c>
      <c r="D13" s="283"/>
      <c r="E13" s="284"/>
      <c r="F13" s="284"/>
      <c r="G13" s="285"/>
      <c r="H13" s="283"/>
      <c r="I13" s="284"/>
      <c r="J13" s="284"/>
      <c r="K13" s="285"/>
      <c r="L13" s="283"/>
      <c r="M13" s="284"/>
      <c r="N13" s="284"/>
      <c r="O13" s="285"/>
    </row>
    <row r="14" spans="2:15" x14ac:dyDescent="0.25">
      <c r="B14" s="278"/>
      <c r="C14" s="279" t="s">
        <v>199</v>
      </c>
      <c r="D14" s="283"/>
      <c r="E14" s="284"/>
      <c r="F14" s="284"/>
      <c r="G14" s="285"/>
      <c r="H14" s="283"/>
      <c r="I14" s="284"/>
      <c r="J14" s="284"/>
      <c r="K14" s="285"/>
      <c r="L14" s="283"/>
      <c r="M14" s="284"/>
      <c r="N14" s="284"/>
      <c r="O14" s="285"/>
    </row>
    <row r="15" spans="2:15" x14ac:dyDescent="0.25">
      <c r="B15" s="278"/>
      <c r="C15" s="286" t="s">
        <v>200</v>
      </c>
      <c r="D15" s="254">
        <f>SUM(D11:D14)</f>
        <v>0</v>
      </c>
      <c r="E15" s="255">
        <f>SUM(E11:E14)</f>
        <v>0</v>
      </c>
      <c r="F15" s="255">
        <f>SUM(F11:F14)</f>
        <v>0</v>
      </c>
      <c r="G15" s="256">
        <f t="shared" ref="G15:K15" si="0">SUM(G11:G14)</f>
        <v>0</v>
      </c>
      <c r="H15" s="254">
        <f t="shared" si="0"/>
        <v>0</v>
      </c>
      <c r="I15" s="255">
        <f t="shared" si="0"/>
        <v>0</v>
      </c>
      <c r="J15" s="255">
        <f>SUM(J11:J14)</f>
        <v>0</v>
      </c>
      <c r="K15" s="256">
        <f t="shared" si="0"/>
        <v>0</v>
      </c>
      <c r="L15" s="254">
        <f>SUM(L11:L14)</f>
        <v>0</v>
      </c>
      <c r="M15" s="255">
        <f t="shared" ref="M15:N15" si="1">SUM(M11:M14)</f>
        <v>0</v>
      </c>
      <c r="N15" s="255">
        <f t="shared" si="1"/>
        <v>0</v>
      </c>
      <c r="O15" s="256">
        <f>SUM(O11:O14)</f>
        <v>0</v>
      </c>
    </row>
    <row r="16" spans="2:15" x14ac:dyDescent="0.25">
      <c r="B16" s="250" t="s">
        <v>192</v>
      </c>
      <c r="C16" s="251" t="s">
        <v>185</v>
      </c>
      <c r="D16" s="287"/>
      <c r="E16" s="288"/>
      <c r="F16" s="288"/>
      <c r="G16" s="289"/>
      <c r="H16" s="287"/>
      <c r="I16" s="288"/>
      <c r="J16" s="288"/>
      <c r="K16" s="289"/>
      <c r="L16" s="287"/>
      <c r="M16" s="288"/>
      <c r="N16" s="288"/>
      <c r="O16" s="289"/>
    </row>
    <row r="17" spans="2:15" x14ac:dyDescent="0.25">
      <c r="B17" s="252">
        <v>2500</v>
      </c>
      <c r="C17" s="253">
        <v>0.1</v>
      </c>
      <c r="D17" s="254">
        <f>MAX(0,MIN(D15,$B$17)*$C$17)</f>
        <v>0</v>
      </c>
      <c r="E17" s="255">
        <f t="shared" ref="E17:O17" si="2">MAX(0,MIN(E15,$B$17)*$C$17)</f>
        <v>0</v>
      </c>
      <c r="F17" s="255">
        <f t="shared" si="2"/>
        <v>0</v>
      </c>
      <c r="G17" s="256">
        <f t="shared" si="2"/>
        <v>0</v>
      </c>
      <c r="H17" s="254">
        <f t="shared" si="2"/>
        <v>0</v>
      </c>
      <c r="I17" s="255">
        <f t="shared" si="2"/>
        <v>0</v>
      </c>
      <c r="J17" s="255">
        <f t="shared" si="2"/>
        <v>0</v>
      </c>
      <c r="K17" s="256">
        <f t="shared" si="2"/>
        <v>0</v>
      </c>
      <c r="L17" s="254">
        <f t="shared" si="2"/>
        <v>0</v>
      </c>
      <c r="M17" s="255">
        <f t="shared" si="2"/>
        <v>0</v>
      </c>
      <c r="N17" s="255">
        <f t="shared" si="2"/>
        <v>0</v>
      </c>
      <c r="O17" s="256">
        <f t="shared" si="2"/>
        <v>0</v>
      </c>
    </row>
    <row r="18" spans="2:15" x14ac:dyDescent="0.25">
      <c r="B18" s="252">
        <v>5000</v>
      </c>
      <c r="C18" s="253">
        <v>0.08</v>
      </c>
      <c r="D18" s="254">
        <f>MAX(0,MIN(D$15,$B18)-$B17)*$C18</f>
        <v>0</v>
      </c>
      <c r="E18" s="255">
        <f t="shared" ref="E18:O20" si="3">MAX(0,MIN(E$15,$B18)-$B17)*$C18</f>
        <v>0</v>
      </c>
      <c r="F18" s="255">
        <f t="shared" si="3"/>
        <v>0</v>
      </c>
      <c r="G18" s="256">
        <f t="shared" si="3"/>
        <v>0</v>
      </c>
      <c r="H18" s="254">
        <f t="shared" si="3"/>
        <v>0</v>
      </c>
      <c r="I18" s="255">
        <f t="shared" si="3"/>
        <v>0</v>
      </c>
      <c r="J18" s="255">
        <f t="shared" si="3"/>
        <v>0</v>
      </c>
      <c r="K18" s="256">
        <f t="shared" si="3"/>
        <v>0</v>
      </c>
      <c r="L18" s="254">
        <f t="shared" si="3"/>
        <v>0</v>
      </c>
      <c r="M18" s="255">
        <f>MAX(0,MIN(M$15,$B18)-$B17)*$C18</f>
        <v>0</v>
      </c>
      <c r="N18" s="255">
        <f t="shared" si="3"/>
        <v>0</v>
      </c>
      <c r="O18" s="256">
        <f t="shared" si="3"/>
        <v>0</v>
      </c>
    </row>
    <row r="19" spans="2:15" x14ac:dyDescent="0.25">
      <c r="B19" s="252">
        <v>25000</v>
      </c>
      <c r="C19" s="253">
        <v>0.06</v>
      </c>
      <c r="D19" s="254">
        <f>MAX(0,MIN(D$15,$B19)-$B18)*$C19</f>
        <v>0</v>
      </c>
      <c r="E19" s="255">
        <f t="shared" si="3"/>
        <v>0</v>
      </c>
      <c r="F19" s="255">
        <f t="shared" si="3"/>
        <v>0</v>
      </c>
      <c r="G19" s="256">
        <f t="shared" si="3"/>
        <v>0</v>
      </c>
      <c r="H19" s="254">
        <f t="shared" si="3"/>
        <v>0</v>
      </c>
      <c r="I19" s="255">
        <f>MAX(0,MIN(I$15,$B19)-$B18)*$C19</f>
        <v>0</v>
      </c>
      <c r="J19" s="255">
        <f t="shared" si="3"/>
        <v>0</v>
      </c>
      <c r="K19" s="256">
        <f t="shared" si="3"/>
        <v>0</v>
      </c>
      <c r="L19" s="254">
        <f t="shared" si="3"/>
        <v>0</v>
      </c>
      <c r="M19" s="255">
        <f>MAX(0,MIN(M$15,$B19)-$B18)*$C19</f>
        <v>0</v>
      </c>
      <c r="N19" s="255">
        <f t="shared" si="3"/>
        <v>0</v>
      </c>
      <c r="O19" s="256">
        <f>MAX(0,MIN(O$15,$B19)-$B18)*$C19</f>
        <v>0</v>
      </c>
    </row>
    <row r="20" spans="2:15" x14ac:dyDescent="0.25">
      <c r="B20" s="252">
        <v>50000</v>
      </c>
      <c r="C20" s="253">
        <v>0.03</v>
      </c>
      <c r="D20" s="254">
        <f>MAX(0,MIN(D$15,$B20)-$B19)*$C20</f>
        <v>0</v>
      </c>
      <c r="E20" s="255">
        <f t="shared" si="3"/>
        <v>0</v>
      </c>
      <c r="F20" s="255">
        <f t="shared" si="3"/>
        <v>0</v>
      </c>
      <c r="G20" s="256">
        <f>MAX(0,MIN(G$15,$B20)-$B19)*$C20</f>
        <v>0</v>
      </c>
      <c r="H20" s="254">
        <f t="shared" si="3"/>
        <v>0</v>
      </c>
      <c r="I20" s="255">
        <f>MAX(0,MIN(I$15,$B20)-$B19)*$C20</f>
        <v>0</v>
      </c>
      <c r="J20" s="255">
        <f t="shared" si="3"/>
        <v>0</v>
      </c>
      <c r="K20" s="256">
        <f>MAX(0,MIN(K$15,$B20)-$B19)*$C20</f>
        <v>0</v>
      </c>
      <c r="L20" s="254">
        <f t="shared" si="3"/>
        <v>0</v>
      </c>
      <c r="M20" s="255">
        <f>MAX(0,MIN(M$15,$B20)-$B19)*$C20</f>
        <v>0</v>
      </c>
      <c r="N20" s="255">
        <f t="shared" si="3"/>
        <v>0</v>
      </c>
      <c r="O20" s="256">
        <f>MAX(0,MIN(O$15,$B20)-$B19)*$C20</f>
        <v>0</v>
      </c>
    </row>
    <row r="21" spans="2:15" x14ac:dyDescent="0.25">
      <c r="B21" s="257"/>
      <c r="C21" s="253">
        <v>1.4999999999999999E-2</v>
      </c>
      <c r="D21" s="254">
        <f>MAX(0,(D$15-$B20)*$C21)</f>
        <v>0</v>
      </c>
      <c r="E21" s="255">
        <f t="shared" ref="E21:N21" si="4">MAX(0,(E$15-$B20)*$C21)</f>
        <v>0</v>
      </c>
      <c r="F21" s="255">
        <f t="shared" si="4"/>
        <v>0</v>
      </c>
      <c r="G21" s="256">
        <f t="shared" si="4"/>
        <v>0</v>
      </c>
      <c r="H21" s="254">
        <f>MAX(0,(H$15-$B20)*$C21)</f>
        <v>0</v>
      </c>
      <c r="I21" s="255">
        <f>MAX(0,(I$15-$B20)*$C21)</f>
        <v>0</v>
      </c>
      <c r="J21" s="255">
        <f t="shared" si="4"/>
        <v>0</v>
      </c>
      <c r="K21" s="256">
        <f>MAX(0,(K$15-$B20)*$C21)</f>
        <v>0</v>
      </c>
      <c r="L21" s="254">
        <f t="shared" si="4"/>
        <v>0</v>
      </c>
      <c r="M21" s="255">
        <f>MAX(0,(M$15-$B20)*$C21)</f>
        <v>0</v>
      </c>
      <c r="N21" s="255">
        <f t="shared" si="4"/>
        <v>0</v>
      </c>
      <c r="O21" s="256">
        <f>MAX(0,(O$15-$B20)*$C21)</f>
        <v>0</v>
      </c>
    </row>
    <row r="22" spans="2:15" x14ac:dyDescent="0.25">
      <c r="B22" s="290"/>
      <c r="C22" s="279" t="s">
        <v>193</v>
      </c>
      <c r="D22" s="258"/>
      <c r="E22" s="259"/>
      <c r="F22" s="259"/>
      <c r="G22" s="260"/>
      <c r="H22" s="258"/>
      <c r="I22" s="259"/>
      <c r="J22" s="259"/>
      <c r="K22" s="260"/>
      <c r="L22" s="258"/>
      <c r="M22" s="259"/>
      <c r="N22" s="259"/>
      <c r="O22" s="260"/>
    </row>
    <row r="23" spans="2:15" x14ac:dyDescent="0.25">
      <c r="B23" s="290"/>
      <c r="C23" s="279" t="s">
        <v>201</v>
      </c>
      <c r="D23" s="254">
        <f>SUM(D17:D21)*D22</f>
        <v>0</v>
      </c>
      <c r="E23" s="255">
        <f t="shared" ref="E23" si="5">SUM(E17:E21)*E22</f>
        <v>0</v>
      </c>
      <c r="F23" s="255">
        <f>SUM(F17:F21)*F22</f>
        <v>0</v>
      </c>
      <c r="G23" s="256">
        <f t="shared" ref="G23:J23" si="6">SUM(G17:G21)*G22</f>
        <v>0</v>
      </c>
      <c r="H23" s="254">
        <f t="shared" si="6"/>
        <v>0</v>
      </c>
      <c r="I23" s="255">
        <f t="shared" si="6"/>
        <v>0</v>
      </c>
      <c r="J23" s="255">
        <f t="shared" si="6"/>
        <v>0</v>
      </c>
      <c r="K23" s="256">
        <f>SUM(K17:K21)*K22</f>
        <v>0</v>
      </c>
      <c r="L23" s="254">
        <f t="shared" ref="L23:N23" si="7">SUM(L17:L21)*L22</f>
        <v>0</v>
      </c>
      <c r="M23" s="255">
        <f t="shared" si="7"/>
        <v>0</v>
      </c>
      <c r="N23" s="255">
        <f t="shared" si="7"/>
        <v>0</v>
      </c>
      <c r="O23" s="256">
        <f>SUM(O17:O21)*O22</f>
        <v>0</v>
      </c>
    </row>
    <row r="24" spans="2:15" x14ac:dyDescent="0.25">
      <c r="B24" s="423"/>
      <c r="C24" s="424" t="s">
        <v>202</v>
      </c>
      <c r="D24" s="425"/>
      <c r="E24" s="426"/>
      <c r="F24" s="426"/>
      <c r="G24" s="427">
        <f>AVERAGE(D15:F15)*80%</f>
        <v>0</v>
      </c>
      <c r="H24" s="425"/>
      <c r="I24" s="426"/>
      <c r="J24" s="426"/>
      <c r="K24" s="427">
        <f>AVERAGE(H15:J15)*80%</f>
        <v>0</v>
      </c>
      <c r="L24" s="425"/>
      <c r="M24" s="426"/>
      <c r="N24" s="426"/>
      <c r="O24" s="427">
        <f>AVERAGE(L15:N15)*80%</f>
        <v>0</v>
      </c>
    </row>
    <row r="25" spans="2:15" ht="15.75" thickBot="1" x14ac:dyDescent="0.3">
      <c r="B25" s="428"/>
      <c r="C25" s="429" t="s">
        <v>175</v>
      </c>
      <c r="D25" s="261">
        <f>MAX(D23,D24)</f>
        <v>0</v>
      </c>
      <c r="E25" s="262">
        <f t="shared" ref="E25:O25" si="8">MAX(E23,E24)</f>
        <v>0</v>
      </c>
      <c r="F25" s="262">
        <f>MAX(F23,F24)</f>
        <v>0</v>
      </c>
      <c r="G25" s="263">
        <f>MAX(G23,G24)</f>
        <v>0</v>
      </c>
      <c r="H25" s="261">
        <f>MAX(H23,H24)</f>
        <v>0</v>
      </c>
      <c r="I25" s="262">
        <f t="shared" si="8"/>
        <v>0</v>
      </c>
      <c r="J25" s="262">
        <f t="shared" si="8"/>
        <v>0</v>
      </c>
      <c r="K25" s="263">
        <f>MAX(K23,K24)</f>
        <v>0</v>
      </c>
      <c r="L25" s="261">
        <f t="shared" si="8"/>
        <v>0</v>
      </c>
      <c r="M25" s="262">
        <f t="shared" si="8"/>
        <v>0</v>
      </c>
      <c r="N25" s="262">
        <f t="shared" si="8"/>
        <v>0</v>
      </c>
      <c r="O25" s="263">
        <f t="shared" si="8"/>
        <v>0</v>
      </c>
    </row>
    <row r="26" spans="2:15" ht="18.600000000000001" customHeight="1" x14ac:dyDescent="0.25">
      <c r="B26" s="430" t="s">
        <v>203</v>
      </c>
      <c r="C26" s="431"/>
      <c r="D26" s="431"/>
      <c r="E26" s="431"/>
      <c r="F26" s="431"/>
      <c r="G26" s="431"/>
      <c r="H26" s="431"/>
      <c r="I26" s="431"/>
      <c r="J26" s="431"/>
      <c r="K26" s="431"/>
      <c r="L26" s="432"/>
      <c r="M26" s="432"/>
      <c r="N26" s="432"/>
      <c r="O26" s="431"/>
    </row>
    <row r="27" spans="2:15" ht="41.1" customHeight="1" x14ac:dyDescent="0.25">
      <c r="B27" s="473" t="s">
        <v>204</v>
      </c>
      <c r="C27" s="473"/>
      <c r="D27" s="473"/>
      <c r="E27" s="473"/>
      <c r="F27" s="473"/>
      <c r="G27" s="473"/>
      <c r="H27" s="431"/>
      <c r="I27" s="431"/>
      <c r="J27" s="431"/>
      <c r="K27" s="431"/>
      <c r="L27" s="432"/>
      <c r="M27" s="432"/>
      <c r="N27" s="432"/>
      <c r="O27" s="431"/>
    </row>
    <row r="28" spans="2:15" x14ac:dyDescent="0.25">
      <c r="H28" s="237"/>
      <c r="I28" s="237"/>
      <c r="J28" s="237"/>
      <c r="K28" s="237"/>
      <c r="L28" s="237"/>
      <c r="M28" s="237"/>
      <c r="N28" s="237"/>
      <c r="O28" s="241"/>
    </row>
    <row r="29" spans="2:15" x14ac:dyDescent="0.25">
      <c r="B29" s="237"/>
      <c r="C29" s="241"/>
      <c r="D29" s="241"/>
      <c r="E29" s="241"/>
      <c r="F29" s="241"/>
      <c r="G29" s="241"/>
      <c r="H29" s="241"/>
      <c r="I29" s="241"/>
      <c r="J29" s="241"/>
      <c r="K29" s="241"/>
      <c r="L29" s="237"/>
      <c r="M29" s="237"/>
      <c r="N29" s="237"/>
      <c r="O29" s="241"/>
    </row>
    <row r="30" spans="2:15" x14ac:dyDescent="0.25">
      <c r="B30" s="241"/>
      <c r="C30" s="241"/>
      <c r="D30" s="241"/>
      <c r="E30" s="241"/>
      <c r="F30" s="241"/>
      <c r="G30" s="241"/>
      <c r="H30" s="241"/>
      <c r="I30" s="241"/>
      <c r="J30" s="241"/>
      <c r="K30" s="241"/>
      <c r="L30" s="237"/>
      <c r="M30" s="237"/>
      <c r="N30" s="237"/>
      <c r="O30" s="241"/>
    </row>
    <row r="31" spans="2:15" x14ac:dyDescent="0.25">
      <c r="B31" s="274" t="s">
        <v>188</v>
      </c>
      <c r="C31" s="227"/>
      <c r="D31" s="227"/>
      <c r="E31" s="227"/>
      <c r="F31" s="227"/>
      <c r="G31" s="274" t="s">
        <v>189</v>
      </c>
      <c r="H31" s="227"/>
      <c r="I31" s="227"/>
      <c r="J31" s="227"/>
      <c r="K31" s="227"/>
      <c r="L31" s="237"/>
      <c r="M31" s="237"/>
      <c r="N31" s="237"/>
      <c r="O31" s="241"/>
    </row>
    <row r="32" spans="2:15" x14ac:dyDescent="0.25">
      <c r="B32" s="7"/>
      <c r="C32" s="7"/>
      <c r="D32" s="7"/>
      <c r="E32" s="7"/>
      <c r="F32" s="127"/>
      <c r="G32" s="7"/>
      <c r="H32" s="7"/>
      <c r="I32" s="7"/>
      <c r="J32" s="7"/>
      <c r="K32" s="7"/>
      <c r="L32" s="7"/>
      <c r="M32" s="7"/>
      <c r="N32" s="7"/>
    </row>
    <row r="33" spans="2:14" x14ac:dyDescent="0.25">
      <c r="B33" s="7"/>
      <c r="C33" s="7"/>
      <c r="D33" s="7"/>
      <c r="E33" s="7"/>
      <c r="F33" s="127"/>
      <c r="G33" s="7"/>
      <c r="H33" s="7"/>
      <c r="I33" s="7"/>
      <c r="J33" s="7"/>
      <c r="K33" s="7"/>
      <c r="L33" s="7"/>
      <c r="M33" s="7"/>
      <c r="N33" s="7"/>
    </row>
    <row r="34" spans="2:14" x14ac:dyDescent="0.25">
      <c r="B34" s="7"/>
      <c r="C34" s="7"/>
      <c r="D34" s="7"/>
      <c r="E34" s="7"/>
      <c r="F34" s="127"/>
      <c r="G34" s="7"/>
      <c r="H34" s="7"/>
      <c r="I34" s="7"/>
      <c r="J34" s="7"/>
      <c r="K34" s="7"/>
      <c r="L34" s="7"/>
      <c r="M34" s="7"/>
      <c r="N34" s="7"/>
    </row>
    <row r="35" spans="2:14" x14ac:dyDescent="0.25">
      <c r="B35" s="8"/>
      <c r="C35" s="8"/>
      <c r="D35" s="137"/>
      <c r="E35" s="8"/>
      <c r="F35" s="8"/>
      <c r="G35" s="8"/>
      <c r="H35" s="137"/>
      <c r="I35" s="8"/>
      <c r="J35" s="8"/>
      <c r="K35" s="8"/>
      <c r="L35" s="7"/>
      <c r="M35" s="7"/>
      <c r="N35" s="7"/>
    </row>
    <row r="36" spans="2:14" x14ac:dyDescent="0.25">
      <c r="B36" s="138"/>
      <c r="C36" s="138"/>
      <c r="D36" s="139"/>
      <c r="E36" s="139"/>
      <c r="F36" s="139"/>
      <c r="G36" s="139"/>
      <c r="H36" s="139"/>
      <c r="I36" s="139"/>
      <c r="J36" s="139"/>
      <c r="K36" s="139"/>
      <c r="L36" s="7"/>
      <c r="M36" s="7"/>
      <c r="N36" s="7"/>
    </row>
    <row r="37" spans="2:14" x14ac:dyDescent="0.25">
      <c r="B37" s="138"/>
      <c r="C37" s="138"/>
      <c r="D37" s="140"/>
      <c r="E37" s="140"/>
      <c r="F37" s="140"/>
      <c r="G37" s="140"/>
      <c r="H37" s="140"/>
      <c r="I37" s="140"/>
      <c r="J37" s="140"/>
      <c r="K37" s="140"/>
      <c r="L37" s="7"/>
      <c r="M37" s="7"/>
      <c r="N37" s="7"/>
    </row>
    <row r="38" spans="2:14" x14ac:dyDescent="0.25">
      <c r="B38" s="138"/>
      <c r="C38" s="138"/>
      <c r="D38" s="140"/>
      <c r="E38" s="140"/>
      <c r="F38" s="140"/>
      <c r="G38" s="140"/>
      <c r="H38" s="140"/>
      <c r="I38" s="140"/>
      <c r="J38" s="140"/>
      <c r="K38" s="140"/>
      <c r="L38" s="7"/>
      <c r="M38" s="7"/>
      <c r="N38" s="7"/>
    </row>
    <row r="39" spans="2:14" x14ac:dyDescent="0.25">
      <c r="B39" s="138"/>
      <c r="C39" s="138"/>
      <c r="D39" s="140"/>
      <c r="E39" s="140"/>
      <c r="F39" s="140"/>
      <c r="G39" s="140"/>
      <c r="H39" s="140"/>
      <c r="I39" s="140"/>
      <c r="J39" s="140"/>
      <c r="K39" s="140"/>
      <c r="L39" s="7"/>
      <c r="M39" s="7"/>
      <c r="N39" s="7"/>
    </row>
    <row r="40" spans="2:14" x14ac:dyDescent="0.25">
      <c r="B40" s="141"/>
      <c r="C40" s="141"/>
      <c r="D40" s="140"/>
      <c r="E40" s="140"/>
      <c r="F40" s="140"/>
      <c r="G40" s="140"/>
      <c r="H40" s="140"/>
      <c r="I40" s="140"/>
      <c r="J40" s="140"/>
      <c r="K40" s="140"/>
      <c r="L40" s="7"/>
      <c r="M40" s="7"/>
      <c r="N40" s="7"/>
    </row>
    <row r="41" spans="2:14" x14ac:dyDescent="0.25">
      <c r="B41" s="141"/>
      <c r="C41" s="141"/>
      <c r="D41" s="142"/>
      <c r="E41" s="142"/>
      <c r="F41" s="142"/>
      <c r="G41" s="142"/>
      <c r="H41" s="142"/>
      <c r="I41" s="142"/>
      <c r="J41" s="142"/>
      <c r="K41" s="142"/>
    </row>
    <row r="42" spans="2:14" x14ac:dyDescent="0.25">
      <c r="B42" s="143"/>
      <c r="C42" s="143"/>
      <c r="D42" s="144"/>
      <c r="E42" s="144"/>
      <c r="F42" s="144"/>
      <c r="G42" s="144"/>
      <c r="H42" s="144"/>
      <c r="I42" s="144"/>
      <c r="J42" s="144"/>
      <c r="K42" s="144"/>
    </row>
    <row r="43" spans="2:14" x14ac:dyDescent="0.25">
      <c r="B43" s="145"/>
      <c r="C43" s="145"/>
      <c r="D43" s="127"/>
      <c r="E43" s="127"/>
      <c r="F43" s="127"/>
      <c r="G43" s="127"/>
      <c r="H43" s="127"/>
      <c r="I43" s="127"/>
      <c r="J43" s="127"/>
      <c r="K43" s="127"/>
    </row>
    <row r="44" spans="2:14" x14ac:dyDescent="0.25">
      <c r="B44" s="146"/>
      <c r="C44" s="125"/>
      <c r="D44" s="126"/>
      <c r="E44" s="126"/>
      <c r="F44" s="126"/>
      <c r="G44" s="126"/>
      <c r="H44" s="126"/>
      <c r="I44" s="126"/>
      <c r="J44" s="126"/>
      <c r="K44" s="126"/>
    </row>
    <row r="45" spans="2:14" x14ac:dyDescent="0.25">
      <c r="B45" s="146"/>
      <c r="C45" s="125"/>
      <c r="D45" s="126"/>
      <c r="E45" s="126"/>
      <c r="F45" s="126"/>
      <c r="G45" s="126"/>
      <c r="H45" s="126"/>
      <c r="I45" s="126"/>
      <c r="J45" s="126"/>
      <c r="K45" s="126"/>
    </row>
    <row r="46" spans="2:14" x14ac:dyDescent="0.25">
      <c r="B46" s="146"/>
      <c r="C46" s="125"/>
      <c r="D46" s="126"/>
      <c r="E46" s="126"/>
      <c r="F46" s="126"/>
      <c r="G46" s="126"/>
      <c r="H46" s="126"/>
      <c r="I46" s="126"/>
      <c r="J46" s="126"/>
      <c r="K46" s="126"/>
    </row>
    <row r="47" spans="2:14" x14ac:dyDescent="0.25">
      <c r="B47" s="146"/>
      <c r="C47" s="125"/>
      <c r="D47" s="126"/>
      <c r="E47" s="126"/>
      <c r="F47" s="126"/>
      <c r="G47" s="126"/>
      <c r="H47" s="126"/>
      <c r="I47" s="126"/>
      <c r="J47" s="126"/>
      <c r="K47" s="126"/>
    </row>
    <row r="48" spans="2:14" x14ac:dyDescent="0.25">
      <c r="B48" s="147"/>
      <c r="C48" s="125"/>
      <c r="D48" s="126"/>
      <c r="E48" s="126"/>
      <c r="F48" s="126"/>
      <c r="G48" s="126"/>
      <c r="H48" s="126"/>
      <c r="I48" s="126"/>
      <c r="J48" s="126"/>
      <c r="K48" s="126"/>
    </row>
    <row r="49" spans="2:11" x14ac:dyDescent="0.25">
      <c r="B49" s="138"/>
      <c r="C49" s="138"/>
      <c r="D49" s="126"/>
      <c r="E49" s="126"/>
      <c r="F49" s="126"/>
      <c r="G49" s="126"/>
      <c r="H49" s="126"/>
      <c r="I49" s="126"/>
      <c r="J49" s="126"/>
      <c r="K49" s="126"/>
    </row>
    <row r="50" spans="2:11" x14ac:dyDescent="0.25">
      <c r="B50" s="138"/>
      <c r="C50" s="138"/>
      <c r="D50" s="148"/>
      <c r="E50" s="148"/>
      <c r="F50" s="148"/>
      <c r="G50" s="148"/>
      <c r="H50" s="148"/>
      <c r="I50" s="148"/>
      <c r="J50" s="148"/>
      <c r="K50" s="148"/>
    </row>
    <row r="54" spans="2:11" x14ac:dyDescent="0.25">
      <c r="B54" s="8"/>
      <c r="C54" s="8"/>
      <c r="D54" s="137"/>
      <c r="E54" s="8"/>
      <c r="F54" s="8"/>
      <c r="G54" s="8"/>
      <c r="H54" s="137"/>
      <c r="I54" s="8"/>
      <c r="J54" s="8"/>
      <c r="K54" s="8"/>
    </row>
    <row r="55" spans="2:11" x14ac:dyDescent="0.25">
      <c r="B55" s="149"/>
      <c r="C55" s="138"/>
      <c r="D55" s="148"/>
      <c r="E55" s="148"/>
      <c r="F55" s="148"/>
      <c r="G55" s="148"/>
      <c r="H55" s="148"/>
      <c r="I55" s="148"/>
      <c r="J55" s="148"/>
      <c r="K55" s="148"/>
    </row>
    <row r="56" spans="2:11" x14ac:dyDescent="0.25">
      <c r="B56" s="149"/>
      <c r="C56" s="138"/>
      <c r="D56" s="140"/>
      <c r="E56" s="140"/>
      <c r="F56" s="140"/>
      <c r="G56" s="140"/>
      <c r="H56" s="140"/>
      <c r="I56" s="140"/>
      <c r="J56" s="140"/>
      <c r="K56" s="140"/>
    </row>
    <row r="57" spans="2:11" x14ac:dyDescent="0.25">
      <c r="B57" s="149"/>
      <c r="C57" s="138"/>
      <c r="D57" s="140"/>
      <c r="E57" s="140"/>
      <c r="F57" s="140"/>
      <c r="G57" s="140"/>
      <c r="H57" s="140"/>
      <c r="I57" s="140"/>
      <c r="J57" s="140"/>
      <c r="K57" s="140"/>
    </row>
    <row r="58" spans="2:11" x14ac:dyDescent="0.25">
      <c r="B58" s="149"/>
      <c r="C58" s="138"/>
      <c r="D58" s="140"/>
      <c r="E58" s="140"/>
      <c r="F58" s="140"/>
      <c r="G58" s="140"/>
      <c r="H58" s="140"/>
      <c r="I58" s="140"/>
      <c r="J58" s="140"/>
      <c r="K58" s="140"/>
    </row>
    <row r="59" spans="2:11" x14ac:dyDescent="0.25">
      <c r="B59" s="150"/>
      <c r="C59" s="141"/>
      <c r="D59" s="140"/>
      <c r="E59" s="140"/>
      <c r="F59" s="140"/>
      <c r="G59" s="140"/>
      <c r="H59" s="140"/>
      <c r="I59" s="140"/>
      <c r="J59" s="140"/>
      <c r="K59" s="140"/>
    </row>
    <row r="60" spans="2:11" x14ac:dyDescent="0.25">
      <c r="B60" s="150"/>
      <c r="C60" s="141"/>
      <c r="D60" s="140"/>
      <c r="E60" s="140"/>
      <c r="F60" s="140"/>
      <c r="G60" s="140"/>
      <c r="H60" s="140"/>
      <c r="I60" s="140"/>
      <c r="J60" s="140"/>
      <c r="K60" s="140"/>
    </row>
    <row r="61" spans="2:11" ht="14.45" customHeight="1" x14ac:dyDescent="0.25">
      <c r="C61" s="138"/>
      <c r="D61" s="140"/>
      <c r="E61" s="140"/>
      <c r="F61" s="140"/>
      <c r="G61" s="140"/>
      <c r="H61" s="140"/>
      <c r="I61" s="140"/>
      <c r="J61" s="140"/>
      <c r="K61" s="140"/>
    </row>
    <row r="62" spans="2:11" x14ac:dyDescent="0.25">
      <c r="B62" s="151"/>
      <c r="C62" s="141"/>
      <c r="D62" s="142"/>
      <c r="E62" s="142"/>
      <c r="F62" s="142"/>
      <c r="G62" s="142"/>
      <c r="H62" s="142"/>
      <c r="I62" s="142"/>
      <c r="J62" s="142"/>
      <c r="K62" s="142"/>
    </row>
    <row r="63" spans="2:11" x14ac:dyDescent="0.25">
      <c r="B63" s="152"/>
      <c r="C63" s="152"/>
      <c r="D63" s="126"/>
      <c r="E63" s="126"/>
      <c r="F63" s="126"/>
      <c r="G63" s="126"/>
      <c r="H63" s="126"/>
      <c r="I63" s="126"/>
      <c r="J63" s="126"/>
      <c r="K63" s="126"/>
    </row>
    <row r="64" spans="2:11" x14ac:dyDescent="0.25">
      <c r="B64" s="146"/>
      <c r="C64" s="125"/>
      <c r="D64" s="126"/>
      <c r="E64" s="126"/>
      <c r="F64" s="126"/>
      <c r="G64" s="126"/>
      <c r="H64" s="126"/>
      <c r="I64" s="126"/>
      <c r="J64" s="126"/>
      <c r="K64" s="126"/>
    </row>
    <row r="65" spans="2:11" x14ac:dyDescent="0.25">
      <c r="B65" s="146"/>
      <c r="C65" s="125"/>
      <c r="D65" s="126"/>
      <c r="E65" s="126"/>
      <c r="F65" s="126"/>
      <c r="G65" s="126"/>
      <c r="H65" s="126"/>
      <c r="I65" s="126"/>
      <c r="J65" s="126"/>
      <c r="K65" s="126"/>
    </row>
    <row r="66" spans="2:11" x14ac:dyDescent="0.25">
      <c r="B66" s="146"/>
      <c r="C66" s="125"/>
      <c r="D66" s="126"/>
      <c r="E66" s="126"/>
      <c r="F66" s="126"/>
      <c r="G66" s="126"/>
      <c r="H66" s="126"/>
      <c r="I66" s="126"/>
      <c r="J66" s="126"/>
      <c r="K66" s="126"/>
    </row>
    <row r="67" spans="2:11" x14ac:dyDescent="0.25">
      <c r="B67" s="146"/>
      <c r="C67" s="125"/>
      <c r="D67" s="126"/>
      <c r="E67" s="126"/>
      <c r="F67" s="126"/>
      <c r="G67" s="126"/>
      <c r="H67" s="126"/>
      <c r="I67" s="126"/>
      <c r="J67" s="126"/>
      <c r="K67" s="126"/>
    </row>
    <row r="68" spans="2:11" x14ac:dyDescent="0.25">
      <c r="B68" s="149"/>
      <c r="C68" s="153"/>
      <c r="D68" s="126"/>
      <c r="E68" s="126"/>
      <c r="F68" s="126"/>
      <c r="G68" s="126"/>
      <c r="H68" s="126"/>
      <c r="I68" s="126"/>
      <c r="J68" s="126"/>
      <c r="K68" s="126"/>
    </row>
    <row r="69" spans="2:11" x14ac:dyDescent="0.25">
      <c r="C69" s="138"/>
      <c r="D69" s="126"/>
      <c r="E69" s="126"/>
      <c r="F69" s="126"/>
      <c r="G69" s="126"/>
      <c r="H69" s="126"/>
      <c r="I69" s="126"/>
      <c r="J69" s="126"/>
      <c r="K69" s="126"/>
    </row>
    <row r="70" spans="2:11" x14ac:dyDescent="0.25">
      <c r="C70" s="141"/>
      <c r="D70" s="126"/>
      <c r="E70" s="126"/>
      <c r="F70" s="126"/>
      <c r="G70" s="126"/>
      <c r="H70" s="126"/>
      <c r="I70" s="126"/>
      <c r="J70" s="126"/>
      <c r="K70" s="126"/>
    </row>
  </sheetData>
  <mergeCells count="1">
    <mergeCell ref="B27:G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81F6-4BBF-48CE-A39E-E94FAF4D1905}">
  <sheetPr>
    <tabColor theme="3" tint="9.9978637043366805E-2"/>
  </sheetPr>
  <dimension ref="B2:P18"/>
  <sheetViews>
    <sheetView showGridLines="0" zoomScale="90" zoomScaleNormal="90" workbookViewId="0">
      <selection activeCell="I18" sqref="I18"/>
    </sheetView>
  </sheetViews>
  <sheetFormatPr defaultRowHeight="15" x14ac:dyDescent="0.25"/>
  <cols>
    <col min="1" max="1" width="4.140625" customWidth="1"/>
    <col min="2" max="2" width="30.5703125" customWidth="1"/>
    <col min="4" max="15" width="13.140625" customWidth="1"/>
    <col min="16" max="16" width="16.85546875" bestFit="1" customWidth="1"/>
  </cols>
  <sheetData>
    <row r="2" spans="2:16" x14ac:dyDescent="0.25">
      <c r="B2" s="14" t="s">
        <v>43</v>
      </c>
      <c r="C2" s="115"/>
      <c r="D2" s="115"/>
      <c r="E2" s="116"/>
      <c r="F2" s="117"/>
    </row>
    <row r="3" spans="2:16" x14ac:dyDescent="0.25">
      <c r="B3" s="118"/>
      <c r="C3" s="119"/>
      <c r="D3" s="119"/>
      <c r="E3" s="119"/>
      <c r="F3" s="119"/>
      <c r="G3" s="120"/>
    </row>
    <row r="4" spans="2:16" x14ac:dyDescent="0.25">
      <c r="B4" s="121" t="s">
        <v>205</v>
      </c>
      <c r="C4" s="121"/>
      <c r="D4" s="119"/>
      <c r="E4" s="119"/>
      <c r="F4" s="119"/>
      <c r="G4" s="120"/>
    </row>
    <row r="5" spans="2:16" x14ac:dyDescent="0.25">
      <c r="B5" s="120"/>
      <c r="C5" s="120"/>
      <c r="D5" s="119"/>
      <c r="E5" s="119"/>
      <c r="F5" s="119"/>
      <c r="G5" s="154"/>
    </row>
    <row r="6" spans="2:16" x14ac:dyDescent="0.25">
      <c r="B6" s="23" t="s">
        <v>50</v>
      </c>
      <c r="C6" s="220" t="s">
        <v>51</v>
      </c>
      <c r="E6" s="21"/>
      <c r="F6" s="241"/>
      <c r="G6" s="156"/>
      <c r="H6" s="241"/>
      <c r="I6" s="241"/>
      <c r="J6" s="241"/>
      <c r="K6" s="241"/>
      <c r="L6" s="241"/>
      <c r="M6" s="241"/>
      <c r="N6" s="241"/>
      <c r="O6" s="241"/>
    </row>
    <row r="7" spans="2:16" x14ac:dyDescent="0.25">
      <c r="B7" s="23"/>
      <c r="C7" s="23"/>
      <c r="D7" s="21"/>
      <c r="E7" s="21"/>
      <c r="F7" s="10"/>
      <c r="G7" s="21"/>
      <c r="H7" s="241"/>
      <c r="I7" s="241"/>
      <c r="J7" s="241"/>
      <c r="K7" s="241"/>
      <c r="L7" s="241"/>
      <c r="M7" s="241"/>
      <c r="N7" s="241"/>
      <c r="O7" s="241"/>
    </row>
    <row r="8" spans="2:16" x14ac:dyDescent="0.25">
      <c r="B8" s="300"/>
      <c r="C8" s="241"/>
      <c r="D8" s="241"/>
      <c r="E8" s="241"/>
      <c r="F8" s="241"/>
      <c r="G8" s="241"/>
      <c r="H8" s="241"/>
      <c r="I8" s="241"/>
      <c r="J8" s="241"/>
      <c r="K8" s="241"/>
      <c r="L8" s="241"/>
      <c r="M8" s="241"/>
      <c r="N8" s="241"/>
      <c r="O8" s="241"/>
    </row>
    <row r="9" spans="2:16" ht="36.6" customHeight="1" x14ac:dyDescent="0.25">
      <c r="B9" s="474" t="s">
        <v>206</v>
      </c>
      <c r="C9" s="475"/>
      <c r="D9" s="475"/>
      <c r="E9" s="475"/>
      <c r="F9" s="475"/>
      <c r="G9" s="475"/>
      <c r="H9" s="475"/>
      <c r="I9" s="475"/>
      <c r="J9" s="475"/>
      <c r="K9" s="475"/>
      <c r="L9" s="475"/>
      <c r="M9" s="475"/>
      <c r="N9" s="475"/>
      <c r="O9" s="475"/>
      <c r="P9" s="374" t="s">
        <v>207</v>
      </c>
    </row>
    <row r="10" spans="2:16" ht="95.1" customHeight="1" x14ac:dyDescent="0.25">
      <c r="B10" s="476" t="s">
        <v>208</v>
      </c>
      <c r="C10" s="477"/>
      <c r="D10" s="477"/>
      <c r="E10" s="477"/>
      <c r="F10" s="477"/>
      <c r="G10" s="477"/>
      <c r="H10" s="477"/>
      <c r="I10" s="477"/>
      <c r="J10" s="477"/>
      <c r="K10" s="477"/>
      <c r="L10" s="477"/>
      <c r="M10" s="477"/>
      <c r="N10" s="477"/>
      <c r="O10" s="477"/>
      <c r="P10" s="375" t="s">
        <v>209</v>
      </c>
    </row>
    <row r="11" spans="2:16" x14ac:dyDescent="0.25">
      <c r="B11" s="241"/>
      <c r="C11" s="241"/>
      <c r="D11" s="241"/>
      <c r="E11" s="241"/>
      <c r="F11" s="241"/>
      <c r="G11" s="241"/>
      <c r="H11" s="241"/>
      <c r="I11" s="241"/>
      <c r="J11" s="241"/>
      <c r="K11" s="241"/>
      <c r="L11" s="241"/>
      <c r="M11" s="241"/>
      <c r="N11" s="241"/>
      <c r="O11" s="241"/>
    </row>
    <row r="12" spans="2:16" s="124" customFormat="1" ht="20.25" customHeight="1" thickBot="1" x14ac:dyDescent="0.3">
      <c r="B12" s="242"/>
      <c r="C12" s="242"/>
      <c r="D12" s="243" t="s">
        <v>52</v>
      </c>
      <c r="E12" s="242"/>
      <c r="F12" s="242"/>
      <c r="G12" s="242"/>
      <c r="H12" s="243" t="s">
        <v>286</v>
      </c>
      <c r="I12" s="242"/>
      <c r="J12" s="242"/>
      <c r="K12" s="242"/>
      <c r="L12" s="244" t="s">
        <v>273</v>
      </c>
      <c r="M12" s="242"/>
      <c r="N12" s="242"/>
      <c r="O12" s="242"/>
    </row>
    <row r="13" spans="2:16" x14ac:dyDescent="0.25">
      <c r="B13" s="245"/>
      <c r="C13" s="246" t="s">
        <v>183</v>
      </c>
      <c r="D13" s="301">
        <v>2025</v>
      </c>
      <c r="E13" s="302" t="s">
        <v>53</v>
      </c>
      <c r="F13" s="302" t="s">
        <v>54</v>
      </c>
      <c r="G13" s="303" t="s">
        <v>55</v>
      </c>
      <c r="H13" s="301">
        <v>2025</v>
      </c>
      <c r="I13" s="302" t="s">
        <v>53</v>
      </c>
      <c r="J13" s="302" t="s">
        <v>54</v>
      </c>
      <c r="K13" s="303" t="s">
        <v>55</v>
      </c>
      <c r="L13" s="302">
        <v>2025</v>
      </c>
      <c r="M13" s="302" t="s">
        <v>53</v>
      </c>
      <c r="N13" s="302" t="s">
        <v>54</v>
      </c>
      <c r="O13" s="303" t="s">
        <v>55</v>
      </c>
    </row>
    <row r="14" spans="2:16" x14ac:dyDescent="0.25">
      <c r="B14" s="469" t="s">
        <v>210</v>
      </c>
      <c r="C14" s="470"/>
      <c r="D14" s="304"/>
      <c r="E14" s="305"/>
      <c r="F14" s="305"/>
      <c r="G14" s="306"/>
      <c r="H14" s="304"/>
      <c r="I14" s="305"/>
      <c r="J14" s="305"/>
      <c r="K14" s="306"/>
      <c r="L14" s="307"/>
      <c r="M14" s="305"/>
      <c r="N14" s="305"/>
      <c r="O14" s="306"/>
    </row>
    <row r="15" spans="2:16" x14ac:dyDescent="0.25">
      <c r="B15" s="469" t="s">
        <v>185</v>
      </c>
      <c r="C15" s="470"/>
      <c r="D15" s="370">
        <v>0.02</v>
      </c>
      <c r="E15" s="371">
        <v>0.02</v>
      </c>
      <c r="F15" s="371">
        <v>0.02</v>
      </c>
      <c r="G15" s="372">
        <v>0.02</v>
      </c>
      <c r="H15" s="370">
        <v>0.02</v>
      </c>
      <c r="I15" s="371">
        <v>0.02</v>
      </c>
      <c r="J15" s="371">
        <v>0.02</v>
      </c>
      <c r="K15" s="372">
        <v>0.02</v>
      </c>
      <c r="L15" s="373">
        <v>0.02</v>
      </c>
      <c r="M15" s="371">
        <v>0.02</v>
      </c>
      <c r="N15" s="371">
        <v>0.02</v>
      </c>
      <c r="O15" s="372">
        <v>0.02</v>
      </c>
    </row>
    <row r="16" spans="2:16" ht="15.75" thickBot="1" x14ac:dyDescent="0.3">
      <c r="B16" s="471" t="s">
        <v>175</v>
      </c>
      <c r="C16" s="472"/>
      <c r="D16" s="261">
        <f>D14*D15</f>
        <v>0</v>
      </c>
      <c r="E16" s="262">
        <f t="shared" ref="E16:O16" si="0">E14*E15</f>
        <v>0</v>
      </c>
      <c r="F16" s="262">
        <f t="shared" si="0"/>
        <v>0</v>
      </c>
      <c r="G16" s="263">
        <f t="shared" si="0"/>
        <v>0</v>
      </c>
      <c r="H16" s="261">
        <f t="shared" si="0"/>
        <v>0</v>
      </c>
      <c r="I16" s="262">
        <f t="shared" si="0"/>
        <v>0</v>
      </c>
      <c r="J16" s="262">
        <f t="shared" si="0"/>
        <v>0</v>
      </c>
      <c r="K16" s="263">
        <f t="shared" si="0"/>
        <v>0</v>
      </c>
      <c r="L16" s="298">
        <f t="shared" si="0"/>
        <v>0</v>
      </c>
      <c r="M16" s="262">
        <f t="shared" si="0"/>
        <v>0</v>
      </c>
      <c r="N16" s="262">
        <f t="shared" si="0"/>
        <v>0</v>
      </c>
      <c r="O16" s="263">
        <f t="shared" si="0"/>
        <v>0</v>
      </c>
    </row>
    <row r="17" spans="2:15" x14ac:dyDescent="0.25">
      <c r="B17" s="241"/>
      <c r="C17" s="241"/>
      <c r="D17" s="241"/>
      <c r="E17" s="241"/>
      <c r="F17" s="241"/>
      <c r="G17" s="241"/>
      <c r="H17" s="241"/>
      <c r="I17" s="241"/>
      <c r="J17" s="241"/>
      <c r="K17" s="241"/>
      <c r="L17" s="241"/>
      <c r="M17" s="241"/>
      <c r="N17" s="241"/>
      <c r="O17" s="241"/>
    </row>
    <row r="18" spans="2:15" x14ac:dyDescent="0.25">
      <c r="B18" s="274" t="s">
        <v>188</v>
      </c>
      <c r="C18" s="227"/>
      <c r="D18" s="227"/>
      <c r="E18" s="227"/>
      <c r="F18" s="241"/>
      <c r="G18" s="241"/>
      <c r="H18" s="227"/>
      <c r="I18" s="274" t="s">
        <v>189</v>
      </c>
      <c r="J18" s="227"/>
      <c r="K18" s="229"/>
      <c r="L18" s="241"/>
      <c r="M18" s="241"/>
      <c r="N18" s="241"/>
      <c r="O18" s="241"/>
    </row>
  </sheetData>
  <mergeCells count="5">
    <mergeCell ref="B9:O9"/>
    <mergeCell ref="B10:O10"/>
    <mergeCell ref="B14:C14"/>
    <mergeCell ref="B15:C15"/>
    <mergeCell ref="B16:C16"/>
  </mergeCells>
  <hyperlinks>
    <hyperlink ref="P9" r:id="rId1" location="OT13_OT2" xr:uid="{D2FAE962-5E91-41BB-A072-C3E8D9FC9466}"/>
    <hyperlink ref="P10" r:id="rId2" xr:uid="{95B36C7C-2238-4DE4-8797-86BED0059A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TaxCatchAll xmlns="c4498ab8-87d8-47b3-9041-c69352928396">
      <Value>14</Value>
      <Value>63</Value>
      <Value>198</Value>
      <Value>10</Value>
      <Value>621</Value>
      <Value>4</Value>
      <Value>65</Value>
      <Value>374</Value>
    </TaxCatchAll>
    <BOFMeetingDate xmlns="6acf3a52-5fc7-44aa-b5a3-d8fcafa65ae9" xsi:nil="true"/>
    <m2456a99f2ce4e3d9c0360899ed8d51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62fe3712-88f1-4ef4-a33f-31d536f29400</TermId>
        </TermInfo>
      </Term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22eec492-dc8a-4ca2-89ab-485330597488</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a4415a7a0fef4c36bb7c664d9877e65b>
    <BOFMeeting xmlns="6acf3a52-5fc7-44aa-b5a3-d8fcafa65ae9" xsi:nil="true"/>
    <BOFEKPJDocument xmlns="6acf3a52-5fc7-44aa-b5a3-d8fcafa65ae9">false</BOFEKPJDocument>
    <BOFSiteURL xmlns="6acf3a52-5fc7-44aa-b5a3-d8fcafa65ae9">https://nova.bofnet.fi/sites/maksupalvelujatarjoavat/ta_tyokalu/Lopullinen ohje + Excelit (17.12. muokkauspäätökset)/Sähkörahayhteisön taloudelliset toimintaedellytykset - Excel-pohja.xlsx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SP/FIVA-EI RAJOITETTU</TermName>
          <TermId xmlns="http://schemas.microsoft.com/office/infopath/2007/PartnerControls">bedfd2e6-62e7-424d-876f-0677d372658a</TermId>
        </TermInfo>
      </Terms>
    </l8dd6da34d7b440d9390ef60a6148415>
    <BOFOriginator xmlns="6acf3a52-5fc7-44aa-b5a3-d8fcafa65ae9" xsi:nil="true"/>
    <d137ed4ccf9f47e6aec6101c1c03764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d137ed4ccf9f47e6aec6101c1c03764b>
    <BOFDate xmlns="6acf3a52-5fc7-44aa-b5a3-d8fcafa65ae9">2025-12-08T22:00:00+00:00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2050-12-08T22:00:00+00:00</BOFSecurityPeriodEndDat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25</BOFSecurityPeriod>
    <BOFTOSSelectionDate xmlns="6acf3a52-5fc7-44aa-b5a3-d8fcafa65ae9">2025-12-08T22:00:00+00:00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219df961-c2ad-44c1-a4d1-1d91049898d4</TermId>
        </TermInfo>
      </Terms>
    </n54dfee9a4da44ffb02740dbb43665a9>
    <_dlc_DocId xmlns="6acf3a52-5fc7-44aa-b5a3-d8fcafa65ae9">MRREQZHVFPDR-273328218-54</_dlc_DocId>
    <_dlc_DocIdUrl xmlns="6acf3a52-5fc7-44aa-b5a3-d8fcafa65ae9">
      <Url>https://nova.bofnet.fi/sites/maksupalvelujatarjoavat/_layouts/15/DocIdRedir.aspx?ID=MRREQZHVFPDR-273328218-54</Url>
      <Description>MRREQZHVFPDR-273328218-54</Description>
    </_dlc_DocIdUrl>
  </documentManagement>
</p:properties>
</file>

<file path=customXml/item4.xml><?xml version="1.0" encoding="utf-8"?>
<?mso-contentType ?>
<SharedContentType xmlns="Microsoft.SharePoint.Taxonomy.ContentTypeSync" SourceId="30d126b2-fd09-4686-ac2d-ba29881ff9df" ContentTypeId="0x01010048A48038F6F00E42902EC62EFFC5106102" PreviousValue="false"/>
</file>

<file path=customXml/item5.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8304420C0F0E4446B2B7C28B626DB00E" ma:contentTypeVersion="126" ma:contentTypeDescription="Luo uusi Fiva dokumentti." ma:contentTypeScope="" ma:versionID="da824bf6aea1b21e114e7aed166dfd41">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a21d73ec6fc9539e949c9c3454cb1e70"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ma:readOnly="fals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ce9021da-414f-4f10-85a2-7c1689e08134}" ma:internalName="TaxCatchAllLabel" ma:readOnly="true" ma:showField="CatchAllDataLabel" ma:web="6c9c93bd-3c18-4d9f-8f08-7fdb69eacf09">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ce9021da-414f-4f10-85a2-7c1689e08134}" ma:internalName="TaxCatchAll" ma:showField="CatchAllData" ma:web="6c9c93bd-3c18-4d9f-8f08-7fdb69eacf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C35D56-EE68-40B2-83FE-BC4A86C025B1}">
  <ds:schemaRefs>
    <ds:schemaRef ds:uri="http://schemas.microsoft.com/sharepoint/events"/>
  </ds:schemaRefs>
</ds:datastoreItem>
</file>

<file path=customXml/itemProps2.xml><?xml version="1.0" encoding="utf-8"?>
<ds:datastoreItem xmlns:ds="http://schemas.openxmlformats.org/officeDocument/2006/customXml" ds:itemID="{89F0CD37-909E-4399-9099-6E25ECAB44CE}">
  <ds:schemaRefs>
    <ds:schemaRef ds:uri="http://schemas.microsoft.com/office/2006/metadata/customXsn"/>
  </ds:schemaRefs>
</ds:datastoreItem>
</file>

<file path=customXml/itemProps3.xml><?xml version="1.0" encoding="utf-8"?>
<ds:datastoreItem xmlns:ds="http://schemas.openxmlformats.org/officeDocument/2006/customXml" ds:itemID="{DFF0004D-FD13-48DB-B0CC-DDCC25BC41E9}">
  <ds:schemaRef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c4498ab8-87d8-47b3-9041-c69352928396"/>
    <ds:schemaRef ds:uri="http://purl.org/dc/dcmitype/"/>
    <ds:schemaRef ds:uri="6acf3a52-5fc7-44aa-b5a3-d8fcafa65ae9"/>
    <ds:schemaRef ds:uri="http://www.w3.org/XML/1998/namespace"/>
    <ds:schemaRef ds:uri="http://purl.org/dc/terms/"/>
  </ds:schemaRefs>
</ds:datastoreItem>
</file>

<file path=customXml/itemProps4.xml><?xml version="1.0" encoding="utf-8"?>
<ds:datastoreItem xmlns:ds="http://schemas.openxmlformats.org/officeDocument/2006/customXml" ds:itemID="{0B2708A4-1774-4233-93CB-40462B05EF06}">
  <ds:schemaRefs>
    <ds:schemaRef ds:uri="Microsoft.SharePoint.Taxonomy.ContentTypeSync"/>
  </ds:schemaRefs>
</ds:datastoreItem>
</file>

<file path=customXml/itemProps5.xml><?xml version="1.0" encoding="utf-8"?>
<ds:datastoreItem xmlns:ds="http://schemas.openxmlformats.org/officeDocument/2006/customXml" ds:itemID="{CF6D3ECF-13A0-4D15-8DE8-B33386377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AF1E5E6-C421-42B2-8B42-F0C175BC20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15</vt:i4>
      </vt:variant>
    </vt:vector>
  </HeadingPairs>
  <TitlesOfParts>
    <vt:vector size="15" baseType="lpstr">
      <vt:lpstr>Instructions</vt:lpstr>
      <vt:lpstr>Basic information</vt:lpstr>
      <vt:lpstr>Income statement</vt:lpstr>
      <vt:lpstr>Balance sheet</vt:lpstr>
      <vt:lpstr>Credit risk</vt:lpstr>
      <vt:lpstr>Charge-based method</vt:lpstr>
      <vt:lpstr>Payment-transaction-based</vt:lpstr>
      <vt:lpstr>Sum method</vt:lpstr>
      <vt:lpstr>E-money institution’s 2% req.</vt:lpstr>
      <vt:lpstr>Capital plan</vt:lpstr>
      <vt:lpstr>Own funds and capital adequacy</vt:lpstr>
      <vt:lpstr>Summary (charge-based)</vt:lpstr>
      <vt:lpstr>Summary (transaction-based)</vt:lpstr>
      <vt:lpstr>Summary (sum method)</vt:lpstr>
      <vt:lpstr>Summary (2% requirement)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Excel-pohja (Sähkörahayhteisö)</dc:title>
  <dc:creator>Lehtinen, Emma</dc:creator>
  <cp:lastModifiedBy>Galkin, Margit</cp:lastModifiedBy>
  <dcterms:created xsi:type="dcterms:W3CDTF">2025-11-05T09:47:01Z</dcterms:created>
  <dcterms:modified xsi:type="dcterms:W3CDTF">2026-01-29T11:35:12Z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0x01010048A48038F6F00E42902EC62EFFC5106102008304420C0F0E4446B2B7C28B626DB00E</vt:lpwstr>
  </property>
  <property fmtid="{D5CDD505-2E9C-101B-9397-08002B2CF9AE}" pid="3" name="BOFStatus">
    <vt:lpwstr>65;#Luonnos|eb8c226b-c5bb-4ca1-823d-868db9a2d96d</vt:lpwstr>
  </property>
  <property fmtid="{D5CDD505-2E9C-101B-9397-08002B2CF9AE}" pid="4" name="BOFSecurityReasonFiva2">
    <vt:lpwstr>14;#-|fee2ce2e-9442-497e-8286-c12081f7ebff</vt:lpwstr>
  </property>
  <property fmtid="{D5CDD505-2E9C-101B-9397-08002B2CF9AE}" pid="5" name="BOFPersonalData">
    <vt:lpwstr>4;#Ei sisällä henkilötietoja|dc4e5d95-7f5c-40bc-90d0-62ffc545ecb2</vt:lpwstr>
  </property>
  <property fmtid="{D5CDD505-2E9C-101B-9397-08002B2CF9AE}" pid="6" name="BOFSecurityReasonFiva">
    <vt:lpwstr>14;#-|fee2ce2e-9442-497e-8286-c12081f7ebff</vt:lpwstr>
  </property>
  <property fmtid="{D5CDD505-2E9C-101B-9397-08002B2CF9AE}" pid="7" name="BOFSecurityReasonFiva3">
    <vt:lpwstr>14;#-|fee2ce2e-9442-497e-8286-c12081f7ebff</vt:lpwstr>
  </property>
  <property fmtid="{D5CDD505-2E9C-101B-9397-08002B2CF9AE}" pid="8" name="BOFYhpe">
    <vt:lpwstr>374;#-|62fe3712-88f1-4ef4-a33f-31d536f29400</vt:lpwstr>
  </property>
  <property fmtid="{D5CDD505-2E9C-101B-9397-08002B2CF9AE}" pid="9" name="BOFECBClassification">
    <vt:lpwstr/>
  </property>
  <property fmtid="{D5CDD505-2E9C-101B-9397-08002B2CF9AE}" pid="10" name="BOFFivaTOSAndDocumentType">
    <vt:lpwstr>621;#muu asiakirja|219df961-c2ad-44c1-a4d1-1d91049898d4</vt:lpwstr>
  </property>
  <property fmtid="{D5CDD505-2E9C-101B-9397-08002B2CF9AE}" pid="11" name="BOFSecuritylevel">
    <vt:lpwstr>198;#SP/FIVA-EI RAJOITETTU|bedfd2e6-62e7-424d-876f-0677d372658a</vt:lpwstr>
  </property>
  <property fmtid="{D5CDD505-2E9C-101B-9397-08002B2CF9AE}" pid="12" name="BOFLanguage">
    <vt:lpwstr>63;#fi - suomi|7df78120-bfde-4d00-a433-e39796363beb</vt:lpwstr>
  </property>
  <property fmtid="{D5CDD505-2E9C-101B-9397-08002B2CF9AE}" pid="13" name="BOFPublicity">
    <vt:lpwstr>10;#Julkinen|22eec492-dc8a-4ca2-89ab-485330597488</vt:lpwstr>
  </property>
  <property fmtid="{D5CDD505-2E9C-101B-9397-08002B2CF9AE}" pid="14" name="_dlc_DocIdItemGuid">
    <vt:lpwstr>755db589-5ddc-4c3a-b7ba-55cb20f6c39f</vt:lpwstr>
  </property>
</Properties>
</file>