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09E60092-D044-4C52-A435-76EB2C2D70AD}" xr6:coauthVersionLast="47" xr6:coauthVersionMax="47" xr10:uidLastSave="{00000000-0000-0000-0000-000000000000}"/>
  <bookViews>
    <workbookView xWindow="-120" yWindow="-120" windowWidth="24240" windowHeight="17520" tabRatio="829" firstSheet="1" activeTab="4" xr2:uid="{853794D9-9B5B-4E0D-8EE2-60E7BC161D53}"/>
  </bookViews>
  <sheets>
    <sheet name="Instructions" sheetId="1" r:id="rId1"/>
    <sheet name="Basic information" sheetId="2" r:id="rId2"/>
    <sheet name="Income statement" sheetId="3" r:id="rId3"/>
    <sheet name="Balance sheet" sheetId="4" r:id="rId4"/>
    <sheet name="Credit risk" sheetId="5" r:id="rId5"/>
    <sheet name="Charge-based method" sheetId="8" r:id="rId6"/>
    <sheet name="Payment-transaction-based" sheetId="6" r:id="rId7"/>
    <sheet name="Sum method" sheetId="7" r:id="rId8"/>
    <sheet name="Capital plan" sheetId="15" r:id="rId9"/>
    <sheet name="Own funds and capital adequacy" sheetId="10" r:id="rId10"/>
    <sheet name="Summary (charge-based)" sheetId="13" r:id="rId11"/>
    <sheet name="Summary (transaction-based)" sheetId="11" r:id="rId12"/>
    <sheet name="Summary (sum method)"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0" l="1"/>
  <c r="D47" i="10"/>
  <c r="D15" i="7"/>
  <c r="E15" i="7" l="1"/>
  <c r="F15" i="7"/>
  <c r="G15" i="7"/>
  <c r="G24" i="7" l="1"/>
  <c r="C17" i="11" l="1"/>
  <c r="C16" i="11"/>
  <c r="D36" i="3"/>
  <c r="L23" i="5" l="1"/>
  <c r="L22" i="5"/>
  <c r="K27" i="5"/>
  <c r="K26" i="5"/>
  <c r="J23" i="5"/>
  <c r="E22" i="5"/>
  <c r="J22" i="5" s="1"/>
  <c r="E23" i="5"/>
  <c r="J20" i="5" l="1"/>
  <c r="O15" i="6"/>
  <c r="I15" i="6"/>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E16" i="6"/>
  <c r="F16" i="6"/>
  <c r="G16" i="6"/>
  <c r="H16" i="6"/>
  <c r="I16" i="6"/>
  <c r="J16" i="6"/>
  <c r="K16" i="6"/>
  <c r="L16" i="6"/>
  <c r="M16" i="6"/>
  <c r="N16" i="6"/>
  <c r="O16" i="6"/>
  <c r="E17" i="6"/>
  <c r="F17" i="6"/>
  <c r="G17" i="6"/>
  <c r="H17" i="6"/>
  <c r="I17" i="6"/>
  <c r="J17" i="6"/>
  <c r="K17" i="6"/>
  <c r="L17" i="6"/>
  <c r="M17" i="6"/>
  <c r="N17" i="6"/>
  <c r="O17" i="6"/>
  <c r="D17" i="6"/>
  <c r="D16" i="6"/>
  <c r="D15" i="6"/>
  <c r="D14" i="6"/>
  <c r="D13" i="6"/>
  <c r="C27" i="10" l="1"/>
  <c r="N13" i="8"/>
  <c r="M13" i="8"/>
  <c r="L13" i="8"/>
  <c r="K13" i="8"/>
  <c r="J13" i="8"/>
  <c r="I13" i="8"/>
  <c r="H13" i="8"/>
  <c r="G13" i="8"/>
  <c r="F13" i="8"/>
  <c r="E13" i="8"/>
  <c r="D13" i="8"/>
  <c r="C13" i="8"/>
  <c r="O19" i="6"/>
  <c r="I19" i="6"/>
  <c r="H19" i="6"/>
  <c r="D18" i="7" l="1"/>
  <c r="D21" i="7"/>
  <c r="D19" i="7"/>
  <c r="D17" i="7"/>
  <c r="D20" i="7"/>
  <c r="D23" i="7" l="1"/>
  <c r="D25" i="7" s="1"/>
  <c r="F40" i="13"/>
  <c r="E40" i="13"/>
  <c r="D40" i="13"/>
  <c r="C40" i="13"/>
  <c r="F33" i="13"/>
  <c r="E33" i="13"/>
  <c r="D33" i="13"/>
  <c r="C33"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0" i="12"/>
  <c r="E40" i="12"/>
  <c r="D40" i="12"/>
  <c r="C40" i="12"/>
  <c r="F33" i="12"/>
  <c r="E33" i="12"/>
  <c r="D33" i="12"/>
  <c r="C33" i="12"/>
  <c r="F26" i="12"/>
  <c r="E26" i="12"/>
  <c r="D26" i="12"/>
  <c r="C26" i="12"/>
  <c r="F17" i="12"/>
  <c r="E17" i="12"/>
  <c r="D17" i="12"/>
  <c r="C17" i="12"/>
  <c r="F16" i="12"/>
  <c r="E16" i="12"/>
  <c r="D16" i="12"/>
  <c r="C16" i="12"/>
  <c r="F15" i="12"/>
  <c r="E15" i="12"/>
  <c r="D15" i="12"/>
  <c r="C15" i="12"/>
  <c r="F14" i="12"/>
  <c r="E14" i="12"/>
  <c r="D14" i="12"/>
  <c r="C14" i="12"/>
  <c r="F13" i="12"/>
  <c r="E13" i="12"/>
  <c r="D13" i="12"/>
  <c r="C13" i="12"/>
  <c r="F12" i="12"/>
  <c r="E12" i="12"/>
  <c r="D12" i="12"/>
  <c r="C12" i="12"/>
  <c r="F41" i="11"/>
  <c r="E41" i="11"/>
  <c r="D41" i="11"/>
  <c r="C41" i="11"/>
  <c r="F34" i="11"/>
  <c r="E34" i="11"/>
  <c r="D34" i="11"/>
  <c r="C34" i="11"/>
  <c r="F27" i="11"/>
  <c r="E27" i="11"/>
  <c r="D27" i="11"/>
  <c r="C27" i="11"/>
  <c r="F18" i="11"/>
  <c r="E18" i="11"/>
  <c r="D18" i="11"/>
  <c r="C18" i="11"/>
  <c r="F17" i="11"/>
  <c r="E17" i="11"/>
  <c r="D17" i="11"/>
  <c r="F16" i="11"/>
  <c r="E16" i="11"/>
  <c r="D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P24" i="10"/>
  <c r="P17" i="10" s="1"/>
  <c r="O24" i="10"/>
  <c r="O17" i="10" s="1"/>
  <c r="N24" i="10"/>
  <c r="N17" i="10" s="1"/>
  <c r="M24" i="10"/>
  <c r="M17" i="10" s="1"/>
  <c r="K24" i="10"/>
  <c r="K17" i="10" s="1"/>
  <c r="J24" i="10"/>
  <c r="J17" i="10" s="1"/>
  <c r="I24" i="10"/>
  <c r="I17" i="10" s="1"/>
  <c r="H24" i="10"/>
  <c r="H17" i="10" s="1"/>
  <c r="F24" i="10"/>
  <c r="E24" i="10"/>
  <c r="E18" i="13" s="1"/>
  <c r="D24" i="10"/>
  <c r="C24" i="10"/>
  <c r="C17" i="10" s="1"/>
  <c r="P54" i="10"/>
  <c r="O54" i="10"/>
  <c r="N54" i="10"/>
  <c r="M54" i="10"/>
  <c r="K54" i="10"/>
  <c r="J54" i="10"/>
  <c r="I54" i="10"/>
  <c r="H54" i="10"/>
  <c r="F54" i="10"/>
  <c r="E54" i="10"/>
  <c r="D54" i="10"/>
  <c r="C54" i="10"/>
  <c r="O15" i="7"/>
  <c r="O20" i="7" s="1"/>
  <c r="N15" i="7"/>
  <c r="M15" i="7"/>
  <c r="M18" i="7" s="1"/>
  <c r="L15" i="7"/>
  <c r="K15" i="7"/>
  <c r="K18" i="7" s="1"/>
  <c r="J15" i="7"/>
  <c r="J20" i="7" s="1"/>
  <c r="I15" i="7"/>
  <c r="H15" i="7"/>
  <c r="K24" i="7" s="1"/>
  <c r="K19" i="6"/>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L65" i="5" s="1"/>
  <c r="K64" i="5"/>
  <c r="L64" i="5" s="1"/>
  <c r="L61" i="5"/>
  <c r="J61" i="5"/>
  <c r="E61" i="5"/>
  <c r="L60" i="5"/>
  <c r="E60" i="5"/>
  <c r="J60" i="5" s="1"/>
  <c r="E58" i="5"/>
  <c r="D58" i="5"/>
  <c r="C58" i="5"/>
  <c r="K52" i="5"/>
  <c r="L52" i="5" s="1"/>
  <c r="K51" i="5"/>
  <c r="L51" i="5" s="1"/>
  <c r="K50" i="5"/>
  <c r="L50" i="5" s="1"/>
  <c r="K49" i="5"/>
  <c r="L49" i="5" s="1"/>
  <c r="K48" i="5"/>
  <c r="L48" i="5" s="1"/>
  <c r="K47" i="5"/>
  <c r="L47" i="5" s="1"/>
  <c r="K46" i="5"/>
  <c r="L46" i="5" s="1"/>
  <c r="K45" i="5"/>
  <c r="L45" i="5" s="1"/>
  <c r="L42" i="5"/>
  <c r="J42" i="5"/>
  <c r="E42" i="5"/>
  <c r="L41" i="5"/>
  <c r="E41" i="5"/>
  <c r="J41" i="5" s="1"/>
  <c r="E39" i="5"/>
  <c r="D39" i="5"/>
  <c r="C39" i="5"/>
  <c r="K33" i="5"/>
  <c r="L33" i="5" s="1"/>
  <c r="K32" i="5"/>
  <c r="L32" i="5" s="1"/>
  <c r="K31" i="5"/>
  <c r="L31" i="5" s="1"/>
  <c r="K30" i="5"/>
  <c r="L30" i="5" s="1"/>
  <c r="K29" i="5"/>
  <c r="L29" i="5" s="1"/>
  <c r="K28" i="5"/>
  <c r="L26" i="5"/>
  <c r="E20" i="5"/>
  <c r="D20" i="5"/>
  <c r="C20" i="5"/>
  <c r="Q72" i="4"/>
  <c r="P72" i="4"/>
  <c r="O72" i="4"/>
  <c r="N72" i="4"/>
  <c r="L72" i="4"/>
  <c r="K72" i="4"/>
  <c r="J72" i="4"/>
  <c r="I72" i="4"/>
  <c r="G72" i="4"/>
  <c r="F72" i="4"/>
  <c r="E72" i="4"/>
  <c r="D72" i="4"/>
  <c r="Q68" i="4"/>
  <c r="P68" i="4"/>
  <c r="O68" i="4"/>
  <c r="N68" i="4"/>
  <c r="L68" i="4"/>
  <c r="K68" i="4"/>
  <c r="J68" i="4"/>
  <c r="I68" i="4"/>
  <c r="G68" i="4"/>
  <c r="F68" i="4"/>
  <c r="E68" i="4"/>
  <c r="D68" i="4"/>
  <c r="Q65" i="4"/>
  <c r="P65" i="4"/>
  <c r="O65" i="4"/>
  <c r="N65" i="4"/>
  <c r="L65" i="4"/>
  <c r="K65" i="4"/>
  <c r="J65" i="4"/>
  <c r="I65" i="4"/>
  <c r="G65" i="4"/>
  <c r="F65" i="4"/>
  <c r="E65" i="4"/>
  <c r="D65" i="4"/>
  <c r="Q59" i="4"/>
  <c r="Q54" i="4" s="1"/>
  <c r="P59" i="4"/>
  <c r="P54" i="4" s="1"/>
  <c r="O59" i="4"/>
  <c r="O54" i="4" s="1"/>
  <c r="N59" i="4"/>
  <c r="L59" i="4"/>
  <c r="L54" i="4" s="1"/>
  <c r="K59" i="4"/>
  <c r="K54" i="4" s="1"/>
  <c r="J59" i="4"/>
  <c r="J54" i="4" s="1"/>
  <c r="I59" i="4"/>
  <c r="I54" i="4" s="1"/>
  <c r="G59" i="4"/>
  <c r="G54" i="4" s="1"/>
  <c r="F59" i="4"/>
  <c r="E59" i="4"/>
  <c r="E54" i="4" s="1"/>
  <c r="D59" i="4"/>
  <c r="D54" i="4" s="1"/>
  <c r="N54" i="4"/>
  <c r="F54" i="4"/>
  <c r="Q47" i="4"/>
  <c r="P47" i="4"/>
  <c r="O47" i="4"/>
  <c r="N47" i="4"/>
  <c r="L47" i="4"/>
  <c r="K47" i="4"/>
  <c r="J47" i="4"/>
  <c r="I47" i="4"/>
  <c r="G47" i="4"/>
  <c r="F47" i="4"/>
  <c r="E47" i="4"/>
  <c r="D47" i="4"/>
  <c r="Q39" i="4"/>
  <c r="P39" i="4"/>
  <c r="O39" i="4"/>
  <c r="N39" i="4"/>
  <c r="L39" i="4"/>
  <c r="K39" i="4"/>
  <c r="J39" i="4"/>
  <c r="I39" i="4"/>
  <c r="G39" i="4"/>
  <c r="F39" i="4"/>
  <c r="E39" i="4"/>
  <c r="D39" i="4"/>
  <c r="Q33" i="4"/>
  <c r="P33" i="4"/>
  <c r="O33" i="4"/>
  <c r="O32" i="4" s="1"/>
  <c r="N33" i="4"/>
  <c r="L33" i="4"/>
  <c r="K33" i="4"/>
  <c r="K32" i="4" s="1"/>
  <c r="J33" i="4"/>
  <c r="J32" i="4" s="1"/>
  <c r="I33" i="4"/>
  <c r="G33" i="4"/>
  <c r="F33" i="4"/>
  <c r="E33" i="4"/>
  <c r="D33" i="4"/>
  <c r="E32" i="4"/>
  <c r="Q25" i="4"/>
  <c r="P25" i="4"/>
  <c r="O25" i="4"/>
  <c r="N25" i="4"/>
  <c r="L25" i="4"/>
  <c r="K25" i="4"/>
  <c r="J25" i="4"/>
  <c r="I25" i="4"/>
  <c r="G25" i="4"/>
  <c r="F25" i="4"/>
  <c r="E25" i="4"/>
  <c r="D25" i="4"/>
  <c r="Q19" i="4"/>
  <c r="P19" i="4"/>
  <c r="O19" i="4"/>
  <c r="N19" i="4"/>
  <c r="L19" i="4"/>
  <c r="K19" i="4"/>
  <c r="J19" i="4"/>
  <c r="I19" i="4"/>
  <c r="G19" i="4"/>
  <c r="F19" i="4"/>
  <c r="E19" i="4"/>
  <c r="D19" i="4"/>
  <c r="Q13" i="4"/>
  <c r="Q12" i="4" s="1"/>
  <c r="P13" i="4"/>
  <c r="O13" i="4"/>
  <c r="N13" i="4"/>
  <c r="L13" i="4"/>
  <c r="L12" i="4" s="1"/>
  <c r="K13" i="4"/>
  <c r="J13" i="4"/>
  <c r="I13" i="4"/>
  <c r="G13" i="4"/>
  <c r="F13" i="4"/>
  <c r="E13" i="4"/>
  <c r="D13" i="4"/>
  <c r="Q49" i="3"/>
  <c r="P49" i="3"/>
  <c r="O49" i="3"/>
  <c r="N49" i="3"/>
  <c r="L49" i="3"/>
  <c r="K49" i="3"/>
  <c r="J49" i="3"/>
  <c r="I49" i="3"/>
  <c r="G49" i="3"/>
  <c r="F49" i="3"/>
  <c r="E49" i="3"/>
  <c r="D49" i="3"/>
  <c r="Q45" i="3"/>
  <c r="P45" i="3"/>
  <c r="O45" i="3"/>
  <c r="N45" i="3"/>
  <c r="L45" i="3"/>
  <c r="K45" i="3"/>
  <c r="J45" i="3"/>
  <c r="I45" i="3"/>
  <c r="G45" i="3"/>
  <c r="F45" i="3"/>
  <c r="E45" i="3"/>
  <c r="D45" i="3"/>
  <c r="Q36" i="3"/>
  <c r="P36" i="3"/>
  <c r="O36" i="3"/>
  <c r="N36" i="3"/>
  <c r="L36" i="3"/>
  <c r="K36" i="3"/>
  <c r="J36" i="3"/>
  <c r="I36" i="3"/>
  <c r="G36" i="3"/>
  <c r="F36" i="3"/>
  <c r="E36" i="3"/>
  <c r="Q32" i="3"/>
  <c r="P32" i="3"/>
  <c r="O32" i="3"/>
  <c r="N32" i="3"/>
  <c r="L32" i="3"/>
  <c r="K32" i="3"/>
  <c r="J32" i="3"/>
  <c r="I32" i="3"/>
  <c r="G32" i="3"/>
  <c r="F32" i="3"/>
  <c r="E32" i="3"/>
  <c r="D32" i="3"/>
  <c r="Q28" i="3"/>
  <c r="P28" i="3"/>
  <c r="O28" i="3"/>
  <c r="N28" i="3"/>
  <c r="L28" i="3"/>
  <c r="K28" i="3"/>
  <c r="J28" i="3"/>
  <c r="I28" i="3"/>
  <c r="G28" i="3"/>
  <c r="F28" i="3"/>
  <c r="E28" i="3"/>
  <c r="D28" i="3"/>
  <c r="Q25" i="3"/>
  <c r="Q23" i="3" s="1"/>
  <c r="P25" i="3"/>
  <c r="O25" i="3"/>
  <c r="O23" i="3" s="1"/>
  <c r="N25" i="3"/>
  <c r="N23" i="3" s="1"/>
  <c r="L25" i="3"/>
  <c r="L23" i="3" s="1"/>
  <c r="K25" i="3"/>
  <c r="K23" i="3" s="1"/>
  <c r="J25" i="3"/>
  <c r="J23" i="3" s="1"/>
  <c r="I25" i="3"/>
  <c r="I23" i="3" s="1"/>
  <c r="G25" i="3"/>
  <c r="G23" i="3" s="1"/>
  <c r="F25" i="3"/>
  <c r="F23" i="3" s="1"/>
  <c r="E25" i="3"/>
  <c r="E23" i="3" s="1"/>
  <c r="D25" i="3"/>
  <c r="D23" i="3" s="1"/>
  <c r="P23" i="3"/>
  <c r="Q19" i="3"/>
  <c r="Q18" i="3" s="1"/>
  <c r="P19" i="3"/>
  <c r="P18" i="3" s="1"/>
  <c r="O19" i="3"/>
  <c r="O18" i="3" s="1"/>
  <c r="N19" i="3"/>
  <c r="N18" i="3" s="1"/>
  <c r="L19" i="3"/>
  <c r="L18" i="3" s="1"/>
  <c r="K19" i="3"/>
  <c r="K18" i="3" s="1"/>
  <c r="J19" i="3"/>
  <c r="I19" i="3"/>
  <c r="I18" i="3" s="1"/>
  <c r="G19" i="3"/>
  <c r="G18" i="3" s="1"/>
  <c r="F19" i="3"/>
  <c r="F18" i="3" s="1"/>
  <c r="E19" i="3"/>
  <c r="E18" i="3" s="1"/>
  <c r="D19" i="3"/>
  <c r="D18" i="3" s="1"/>
  <c r="J18" i="3"/>
  <c r="Q15" i="3"/>
  <c r="P15" i="3"/>
  <c r="O15" i="3"/>
  <c r="N15" i="3"/>
  <c r="L15" i="3"/>
  <c r="K15" i="3"/>
  <c r="J15" i="3"/>
  <c r="I15" i="3"/>
  <c r="G15" i="3"/>
  <c r="F15" i="3"/>
  <c r="E15" i="3"/>
  <c r="D15" i="3"/>
  <c r="G12" i="4" l="1"/>
  <c r="I32" i="4"/>
  <c r="Q35" i="3"/>
  <c r="Q44" i="3" s="1"/>
  <c r="Q48" i="3" s="1"/>
  <c r="Q54" i="3" s="1"/>
  <c r="L19" i="7"/>
  <c r="O24" i="7"/>
  <c r="O12" i="4"/>
  <c r="G84" i="4"/>
  <c r="G35" i="3"/>
  <c r="G44" i="3" s="1"/>
  <c r="G48" i="3" s="1"/>
  <c r="G54" i="3" s="1"/>
  <c r="L28" i="5"/>
  <c r="K20" i="5"/>
  <c r="L20" i="5" s="1"/>
  <c r="C34" i="13"/>
  <c r="G21" i="7"/>
  <c r="G20" i="7"/>
  <c r="G17" i="7"/>
  <c r="G19" i="7"/>
  <c r="G18" i="7"/>
  <c r="M19" i="6"/>
  <c r="N56" i="10" s="1"/>
  <c r="D42" i="11" s="1"/>
  <c r="J19" i="6"/>
  <c r="J56" i="10" s="1"/>
  <c r="N21" i="7"/>
  <c r="N20" i="7"/>
  <c r="N19" i="7"/>
  <c r="N18" i="7"/>
  <c r="I17" i="7"/>
  <c r="I19" i="7"/>
  <c r="I18" i="7"/>
  <c r="I20" i="7"/>
  <c r="I21" i="7"/>
  <c r="H20" i="7"/>
  <c r="H18" i="7"/>
  <c r="H19" i="7"/>
  <c r="H17" i="7"/>
  <c r="H21" i="7"/>
  <c r="F19" i="7"/>
  <c r="F21" i="7"/>
  <c r="F17" i="7"/>
  <c r="F20" i="7"/>
  <c r="F18" i="7"/>
  <c r="E21" i="7"/>
  <c r="E20" i="7"/>
  <c r="E17" i="7"/>
  <c r="E19" i="7"/>
  <c r="E18" i="7"/>
  <c r="J39" i="5"/>
  <c r="O52" i="4"/>
  <c r="D84" i="4"/>
  <c r="K12" i="4"/>
  <c r="K52" i="4" s="1"/>
  <c r="L32" i="4"/>
  <c r="L52" i="4" s="1"/>
  <c r="G32" i="4"/>
  <c r="G52" i="4" s="1"/>
  <c r="Q32" i="4"/>
  <c r="Q52" i="4" s="1"/>
  <c r="I12" i="4"/>
  <c r="D12" i="4"/>
  <c r="N12" i="4"/>
  <c r="E12" i="4"/>
  <c r="Q84" i="4"/>
  <c r="N84" i="4"/>
  <c r="N35" i="3"/>
  <c r="N44" i="3" s="1"/>
  <c r="N48" i="3" s="1"/>
  <c r="N54" i="3" s="1"/>
  <c r="L35" i="3"/>
  <c r="L44" i="3" s="1"/>
  <c r="L48" i="3" s="1"/>
  <c r="L54" i="3" s="1"/>
  <c r="D35" i="3"/>
  <c r="D44" i="3" s="1"/>
  <c r="D48" i="3" s="1"/>
  <c r="D54" i="3" s="1"/>
  <c r="E19" i="6"/>
  <c r="D56" i="10" s="1"/>
  <c r="F19" i="6"/>
  <c r="E56" i="10" s="1"/>
  <c r="E28" i="11" s="1"/>
  <c r="I56" i="10"/>
  <c r="M20" i="7"/>
  <c r="H56" i="10"/>
  <c r="C35" i="11" s="1"/>
  <c r="L19" i="6"/>
  <c r="M56" i="10" s="1"/>
  <c r="N19" i="6"/>
  <c r="O56" i="10" s="1"/>
  <c r="L20" i="7"/>
  <c r="J77" i="5"/>
  <c r="J58" i="5"/>
  <c r="O21" i="7"/>
  <c r="O19" i="7"/>
  <c r="O17" i="7"/>
  <c r="G19" i="6"/>
  <c r="F56" i="10" s="1"/>
  <c r="F28" i="11" s="1"/>
  <c r="P56" i="10"/>
  <c r="D19" i="6"/>
  <c r="C56" i="10" s="1"/>
  <c r="L27" i="5"/>
  <c r="K77" i="5"/>
  <c r="L77" i="5" s="1"/>
  <c r="L84" i="5"/>
  <c r="K39" i="5"/>
  <c r="L39" i="5" s="1"/>
  <c r="E15" i="5" s="1"/>
  <c r="K58" i="5"/>
  <c r="L58" i="5" s="1"/>
  <c r="F15" i="5" s="1"/>
  <c r="I52" i="4"/>
  <c r="J84" i="4"/>
  <c r="F84" i="4"/>
  <c r="K84" i="4"/>
  <c r="F12" i="4"/>
  <c r="P12" i="4"/>
  <c r="D32" i="4"/>
  <c r="D52" i="4" s="1"/>
  <c r="N32" i="4"/>
  <c r="N52" i="4" s="1"/>
  <c r="E52" i="4"/>
  <c r="F32" i="4"/>
  <c r="F52" i="4" s="1"/>
  <c r="P32" i="4"/>
  <c r="L84" i="4"/>
  <c r="J12" i="4"/>
  <c r="J52" i="4" s="1"/>
  <c r="P35" i="3"/>
  <c r="P44" i="3" s="1"/>
  <c r="P48" i="3" s="1"/>
  <c r="P54" i="3" s="1"/>
  <c r="I35" i="3"/>
  <c r="I44" i="3" s="1"/>
  <c r="I48" i="3" s="1"/>
  <c r="I54" i="3" s="1"/>
  <c r="F35" i="3"/>
  <c r="F44" i="3" s="1"/>
  <c r="F48" i="3" s="1"/>
  <c r="F54" i="3" s="1"/>
  <c r="J35" i="3"/>
  <c r="J44" i="3" s="1"/>
  <c r="J48" i="3" s="1"/>
  <c r="J54" i="3" s="1"/>
  <c r="K35" i="3"/>
  <c r="K44" i="3" s="1"/>
  <c r="K48" i="3" s="1"/>
  <c r="K54" i="3" s="1"/>
  <c r="N15" i="10"/>
  <c r="N13" i="10" s="1"/>
  <c r="O15" i="10"/>
  <c r="O13" i="10" s="1"/>
  <c r="M15" i="10"/>
  <c r="M13" i="10" s="1"/>
  <c r="P15" i="10"/>
  <c r="P13" i="10" s="1"/>
  <c r="I15" i="10"/>
  <c r="H15" i="10"/>
  <c r="H13" i="10" s="1"/>
  <c r="H67" i="10" s="1"/>
  <c r="K15" i="10"/>
  <c r="K13" i="10" s="1"/>
  <c r="E19" i="11"/>
  <c r="E20" i="11" s="1"/>
  <c r="F17" i="10"/>
  <c r="E19" i="13"/>
  <c r="I84" i="4"/>
  <c r="E84" i="4"/>
  <c r="O84" i="4"/>
  <c r="E35" i="3"/>
  <c r="E44" i="3" s="1"/>
  <c r="E48" i="3" s="1"/>
  <c r="E54" i="3" s="1"/>
  <c r="O35" i="3"/>
  <c r="O44" i="3" s="1"/>
  <c r="O48" i="3" s="1"/>
  <c r="O54" i="3" s="1"/>
  <c r="P84" i="4"/>
  <c r="K21" i="7"/>
  <c r="K19" i="7"/>
  <c r="K17" i="7"/>
  <c r="E27" i="13"/>
  <c r="E41" i="13"/>
  <c r="J15" i="10"/>
  <c r="J13" i="10" s="1"/>
  <c r="E34" i="13"/>
  <c r="L21" i="7"/>
  <c r="L17" i="7"/>
  <c r="F27" i="13"/>
  <c r="F41" i="13"/>
  <c r="M21" i="7"/>
  <c r="M19" i="7"/>
  <c r="M17" i="7"/>
  <c r="D27" i="13"/>
  <c r="K56" i="10"/>
  <c r="D34" i="13"/>
  <c r="C18" i="12"/>
  <c r="C19" i="12" s="1"/>
  <c r="L18" i="7"/>
  <c r="K20" i="7"/>
  <c r="D18" i="12"/>
  <c r="D19" i="12" s="1"/>
  <c r="D17" i="10"/>
  <c r="D18" i="13"/>
  <c r="D19" i="13" s="1"/>
  <c r="D19" i="11"/>
  <c r="D20" i="11" s="1"/>
  <c r="F34" i="13"/>
  <c r="E18" i="12"/>
  <c r="E19" i="12" s="1"/>
  <c r="E17" i="10"/>
  <c r="C19" i="11"/>
  <c r="C20" i="11" s="1"/>
  <c r="C18" i="13"/>
  <c r="C19" i="13" s="1"/>
  <c r="D41" i="13"/>
  <c r="C27" i="13"/>
  <c r="C41" i="13"/>
  <c r="J17" i="7"/>
  <c r="J19" i="7"/>
  <c r="J21" i="7"/>
  <c r="F19" i="11"/>
  <c r="F20" i="11" s="1"/>
  <c r="F18" i="13"/>
  <c r="F19" i="13" s="1"/>
  <c r="O18" i="7"/>
  <c r="N17" i="7"/>
  <c r="J18" i="7"/>
  <c r="F18" i="12"/>
  <c r="F19" i="12" s="1"/>
  <c r="P52" i="4" l="1"/>
  <c r="O67" i="10"/>
  <c r="E38" i="13" s="1"/>
  <c r="O47" i="10"/>
  <c r="O48" i="10"/>
  <c r="O49" i="10"/>
  <c r="P73" i="10"/>
  <c r="F39" i="11" s="1"/>
  <c r="P47" i="10"/>
  <c r="P48" i="10"/>
  <c r="P49" i="10"/>
  <c r="M79" i="10"/>
  <c r="C38" i="12" s="1"/>
  <c r="M47" i="10"/>
  <c r="M48" i="10"/>
  <c r="M49" i="10"/>
  <c r="N73" i="10"/>
  <c r="D39" i="11" s="1"/>
  <c r="N47" i="10"/>
  <c r="N48" i="10"/>
  <c r="N49" i="10"/>
  <c r="K67" i="10"/>
  <c r="F31" i="13" s="1"/>
  <c r="K47" i="10"/>
  <c r="K49" i="10"/>
  <c r="K48" i="10"/>
  <c r="J48" i="10"/>
  <c r="J47" i="10"/>
  <c r="J49" i="10"/>
  <c r="C31" i="13"/>
  <c r="H47" i="10"/>
  <c r="H49" i="10"/>
  <c r="H48" i="10"/>
  <c r="C15" i="10"/>
  <c r="C13" i="10" s="1"/>
  <c r="D60" i="10"/>
  <c r="I60" i="10"/>
  <c r="N60" i="10"/>
  <c r="E60" i="10"/>
  <c r="E29" i="11" s="1"/>
  <c r="O60" i="10"/>
  <c r="E43" i="11" s="1"/>
  <c r="J60" i="10"/>
  <c r="E35" i="12" s="1"/>
  <c r="G15" i="5"/>
  <c r="F60" i="10" s="1"/>
  <c r="D35" i="11"/>
  <c r="D28" i="11"/>
  <c r="C28" i="11"/>
  <c r="I13" i="10"/>
  <c r="F42" i="11"/>
  <c r="E42" i="11"/>
  <c r="I23" i="7"/>
  <c r="I25" i="7" s="1"/>
  <c r="I58" i="10" s="1"/>
  <c r="D34" i="12" s="1"/>
  <c r="C42" i="11"/>
  <c r="H23" i="7"/>
  <c r="H25" i="7" s="1"/>
  <c r="H58" i="10" s="1"/>
  <c r="D15" i="5"/>
  <c r="G23" i="7"/>
  <c r="N23" i="7"/>
  <c r="N25" i="7" s="1"/>
  <c r="O58" i="10" s="1"/>
  <c r="O23" i="7"/>
  <c r="C58" i="10"/>
  <c r="O73" i="10"/>
  <c r="O79" i="10"/>
  <c r="F15" i="10"/>
  <c r="E15" i="10"/>
  <c r="D15" i="10"/>
  <c r="M67" i="10"/>
  <c r="K79" i="10"/>
  <c r="F31" i="12" s="1"/>
  <c r="K73" i="10"/>
  <c r="N79" i="10"/>
  <c r="D38" i="12" s="1"/>
  <c r="N67" i="10"/>
  <c r="M73" i="10"/>
  <c r="P67" i="10"/>
  <c r="P79" i="10"/>
  <c r="F38" i="12" s="1"/>
  <c r="H79" i="10"/>
  <c r="C31" i="12" s="1"/>
  <c r="H73" i="10"/>
  <c r="E35" i="11"/>
  <c r="F35" i="11"/>
  <c r="M23" i="7"/>
  <c r="M25" i="7" s="1"/>
  <c r="N58" i="10" s="1"/>
  <c r="J67" i="10"/>
  <c r="J79" i="10"/>
  <c r="J73" i="10"/>
  <c r="K23" i="7"/>
  <c r="F23" i="7"/>
  <c r="F25" i="7" s="1"/>
  <c r="E58" i="10" s="1"/>
  <c r="E23" i="7"/>
  <c r="L23" i="7"/>
  <c r="J23" i="7"/>
  <c r="J25" i="7" s="1"/>
  <c r="J58" i="10" s="1"/>
  <c r="C67" i="10" l="1"/>
  <c r="C48" i="10"/>
  <c r="C49" i="10"/>
  <c r="E25" i="7"/>
  <c r="D58" i="10" s="1"/>
  <c r="I67" i="10"/>
  <c r="D31" i="13" s="1"/>
  <c r="I47" i="10"/>
  <c r="I49" i="10"/>
  <c r="I48" i="10"/>
  <c r="C73" i="10"/>
  <c r="C25" i="11" s="1"/>
  <c r="E42" i="13"/>
  <c r="E42" i="12"/>
  <c r="F28" i="13"/>
  <c r="F74" i="10"/>
  <c r="F26" i="11" s="1"/>
  <c r="F68" i="10"/>
  <c r="F25" i="13" s="1"/>
  <c r="F28" i="12"/>
  <c r="F29" i="11"/>
  <c r="C60" i="10"/>
  <c r="C68" i="10" s="1"/>
  <c r="C70" i="10" s="1"/>
  <c r="M60" i="10"/>
  <c r="H60" i="10"/>
  <c r="H68" i="10" s="1"/>
  <c r="E80" i="10"/>
  <c r="E74" i="10"/>
  <c r="E26" i="11" s="1"/>
  <c r="E68" i="10"/>
  <c r="E25" i="13" s="1"/>
  <c r="E28" i="13"/>
  <c r="E28" i="12"/>
  <c r="J74" i="10"/>
  <c r="J75" i="10" s="1"/>
  <c r="J80" i="10"/>
  <c r="J81" i="10" s="1"/>
  <c r="J68" i="10"/>
  <c r="E32" i="13" s="1"/>
  <c r="E35" i="13"/>
  <c r="E36" i="11"/>
  <c r="N68" i="10"/>
  <c r="D39" i="13" s="1"/>
  <c r="N80" i="10"/>
  <c r="N74" i="10"/>
  <c r="N75" i="10" s="1"/>
  <c r="D43" i="11"/>
  <c r="D42" i="12"/>
  <c r="D42" i="13"/>
  <c r="P60" i="10"/>
  <c r="K60" i="10"/>
  <c r="I68" i="10"/>
  <c r="D32" i="13" s="1"/>
  <c r="I80" i="10"/>
  <c r="I74" i="10"/>
  <c r="D33" i="11" s="1"/>
  <c r="D35" i="13"/>
  <c r="D36" i="11"/>
  <c r="D35" i="12"/>
  <c r="O80" i="10"/>
  <c r="O81" i="10" s="1"/>
  <c r="O74" i="10"/>
  <c r="E40" i="11" s="1"/>
  <c r="O68" i="10"/>
  <c r="D74" i="10"/>
  <c r="D26" i="11" s="1"/>
  <c r="D68" i="10"/>
  <c r="D25" i="13" s="1"/>
  <c r="D28" i="13"/>
  <c r="D29" i="11"/>
  <c r="D28" i="12"/>
  <c r="I79" i="10"/>
  <c r="D31" i="12" s="1"/>
  <c r="I73" i="10"/>
  <c r="D32" i="11" s="1"/>
  <c r="E41" i="12"/>
  <c r="E39" i="11"/>
  <c r="D13" i="10"/>
  <c r="E13" i="10"/>
  <c r="F13" i="10"/>
  <c r="D38" i="13"/>
  <c r="F32" i="11"/>
  <c r="C38" i="13"/>
  <c r="E38" i="12"/>
  <c r="C39" i="11"/>
  <c r="F38" i="13"/>
  <c r="C32" i="11"/>
  <c r="E32" i="11"/>
  <c r="E31" i="12"/>
  <c r="C27" i="12"/>
  <c r="G25" i="7"/>
  <c r="F58" i="10" s="1"/>
  <c r="F80" i="10" s="1"/>
  <c r="E34" i="12"/>
  <c r="E31" i="13"/>
  <c r="O25" i="7"/>
  <c r="P58" i="10" s="1"/>
  <c r="L25" i="7"/>
  <c r="M58" i="10" s="1"/>
  <c r="E27" i="12"/>
  <c r="D41" i="12"/>
  <c r="C34" i="12"/>
  <c r="K25" i="7"/>
  <c r="K58" i="10" s="1"/>
  <c r="D27" i="12" l="1"/>
  <c r="D80" i="10"/>
  <c r="C69" i="10"/>
  <c r="C80" i="10"/>
  <c r="C25" i="12" s="1"/>
  <c r="F67" i="10"/>
  <c r="F24" i="13" s="1"/>
  <c r="F29" i="13" s="1"/>
  <c r="F47" i="10"/>
  <c r="F48" i="10"/>
  <c r="F49" i="10"/>
  <c r="E73" i="10"/>
  <c r="E75" i="10" s="1"/>
  <c r="E47" i="10"/>
  <c r="E48" i="10"/>
  <c r="E49" i="10"/>
  <c r="D79" i="10"/>
  <c r="D24" i="12" s="1"/>
  <c r="D49" i="10"/>
  <c r="D48" i="10"/>
  <c r="C28" i="13"/>
  <c r="C25" i="13"/>
  <c r="C74" i="10"/>
  <c r="C26" i="11" s="1"/>
  <c r="C30" i="11" s="1"/>
  <c r="D37" i="11"/>
  <c r="E39" i="12"/>
  <c r="E43" i="12" s="1"/>
  <c r="D40" i="11"/>
  <c r="D44" i="11" s="1"/>
  <c r="J76" i="10"/>
  <c r="I82" i="10"/>
  <c r="E33" i="11"/>
  <c r="E37" i="11" s="1"/>
  <c r="C29" i="11"/>
  <c r="D32" i="12"/>
  <c r="D36" i="12" s="1"/>
  <c r="E36" i="13"/>
  <c r="J69" i="10"/>
  <c r="N70" i="10"/>
  <c r="D43" i="13"/>
  <c r="D36" i="13"/>
  <c r="J70" i="10"/>
  <c r="E44" i="11"/>
  <c r="O82" i="10"/>
  <c r="I81" i="10"/>
  <c r="I75" i="10"/>
  <c r="N76" i="10"/>
  <c r="P80" i="10"/>
  <c r="P74" i="10"/>
  <c r="P68" i="10"/>
  <c r="F42" i="13"/>
  <c r="F43" i="11"/>
  <c r="F42" i="12"/>
  <c r="C28" i="12"/>
  <c r="O76" i="10"/>
  <c r="I70" i="10"/>
  <c r="O69" i="10"/>
  <c r="O70" i="10"/>
  <c r="E39" i="13"/>
  <c r="E43" i="13" s="1"/>
  <c r="I69" i="10"/>
  <c r="K74" i="10"/>
  <c r="K68" i="10"/>
  <c r="K80" i="10"/>
  <c r="F35" i="12"/>
  <c r="F35" i="13"/>
  <c r="F36" i="11"/>
  <c r="M80" i="10"/>
  <c r="M74" i="10"/>
  <c r="M68" i="10"/>
  <c r="C43" i="11"/>
  <c r="C42" i="12"/>
  <c r="C42" i="13"/>
  <c r="O75" i="10"/>
  <c r="I76" i="10"/>
  <c r="N69" i="10"/>
  <c r="H80" i="10"/>
  <c r="C32" i="12" s="1"/>
  <c r="C36" i="12" s="1"/>
  <c r="H74" i="10"/>
  <c r="C35" i="12"/>
  <c r="C36" i="11"/>
  <c r="C35" i="13"/>
  <c r="E76" i="10"/>
  <c r="E67" i="10"/>
  <c r="E70" i="10" s="1"/>
  <c r="E79" i="10"/>
  <c r="E81" i="10" s="1"/>
  <c r="F73" i="10"/>
  <c r="F79" i="10"/>
  <c r="F24" i="12" s="1"/>
  <c r="F70" i="10"/>
  <c r="C79" i="10"/>
  <c r="D67" i="10"/>
  <c r="D24" i="13" s="1"/>
  <c r="D29" i="13" s="1"/>
  <c r="D73" i="10"/>
  <c r="F34" i="12"/>
  <c r="F27" i="12"/>
  <c r="C41" i="12"/>
  <c r="N82" i="10"/>
  <c r="D39" i="12"/>
  <c r="D43" i="12" s="1"/>
  <c r="N81" i="10"/>
  <c r="F41" i="12"/>
  <c r="D82" i="10"/>
  <c r="D25" i="12"/>
  <c r="E25" i="12"/>
  <c r="E32" i="12"/>
  <c r="E36" i="12" s="1"/>
  <c r="J82" i="10"/>
  <c r="E25" i="11" l="1"/>
  <c r="E30" i="11" s="1"/>
  <c r="F69" i="10"/>
  <c r="D29" i="12"/>
  <c r="D81" i="10"/>
  <c r="C75" i="10"/>
  <c r="C76" i="10"/>
  <c r="C24" i="12"/>
  <c r="C29" i="12" s="1"/>
  <c r="C81" i="10"/>
  <c r="H81" i="10"/>
  <c r="H82" i="10"/>
  <c r="C32" i="13"/>
  <c r="C36" i="13" s="1"/>
  <c r="H69" i="10"/>
  <c r="H70" i="10"/>
  <c r="F32" i="13"/>
  <c r="F36" i="13" s="1"/>
  <c r="K70" i="10"/>
  <c r="K69" i="10"/>
  <c r="C33" i="11"/>
  <c r="C37" i="11" s="1"/>
  <c r="H76" i="10"/>
  <c r="H75" i="10"/>
  <c r="C39" i="13"/>
  <c r="C43" i="13" s="1"/>
  <c r="M69" i="10"/>
  <c r="M70" i="10"/>
  <c r="K75" i="10"/>
  <c r="K76" i="10"/>
  <c r="F33" i="11"/>
  <c r="F37" i="11" s="1"/>
  <c r="F39" i="13"/>
  <c r="F43" i="13" s="1"/>
  <c r="P70" i="10"/>
  <c r="P69" i="10"/>
  <c r="C40" i="11"/>
  <c r="C44" i="11" s="1"/>
  <c r="M75" i="10"/>
  <c r="M76" i="10"/>
  <c r="F40" i="11"/>
  <c r="F44" i="11" s="1"/>
  <c r="P76" i="10"/>
  <c r="P75" i="10"/>
  <c r="F25" i="11"/>
  <c r="F30" i="11" s="1"/>
  <c r="D76" i="10"/>
  <c r="D25" i="11"/>
  <c r="D30" i="11" s="1"/>
  <c r="E69" i="10"/>
  <c r="E24" i="13"/>
  <c r="E29" i="13" s="1"/>
  <c r="E24" i="12"/>
  <c r="E29" i="12" s="1"/>
  <c r="E82" i="10"/>
  <c r="C82" i="10"/>
  <c r="D75" i="10"/>
  <c r="C24" i="13"/>
  <c r="C29" i="13" s="1"/>
  <c r="F75" i="10"/>
  <c r="F76" i="10"/>
  <c r="D69" i="10"/>
  <c r="D70" i="10"/>
  <c r="P82" i="10"/>
  <c r="F39" i="12"/>
  <c r="F43" i="12" s="1"/>
  <c r="P81" i="10"/>
  <c r="M82" i="10"/>
  <c r="C39" i="12"/>
  <c r="C43" i="12" s="1"/>
  <c r="M81" i="10"/>
  <c r="F82" i="10"/>
  <c r="F25" i="12"/>
  <c r="F29" i="12" s="1"/>
  <c r="F81" i="10"/>
  <c r="F32" i="12"/>
  <c r="F36" i="12" s="1"/>
  <c r="K82" i="10"/>
  <c r="K81" i="10"/>
</calcChain>
</file>

<file path=xl/sharedStrings.xml><?xml version="1.0" encoding="utf-8"?>
<sst xmlns="http://schemas.openxmlformats.org/spreadsheetml/2006/main" count="573" uniqueCount="270">
  <si>
    <t>Instructions for using this Excel workbook:</t>
  </si>
  <si>
    <t>Background information on the content and application of this workbook can be found, among others, in:</t>
  </si>
  <si>
    <t>Act on Payment Institutions (297/2010)</t>
  </si>
  <si>
    <t>Decree of the Ministry of Finance on the Information to be Appended to the
Authorisation Application of a Payment Institution (1040/2017)</t>
  </si>
  <si>
    <t>Decree of the Ministry of Finance on Methods Used in Calculating Own Funds (1039/2017)</t>
  </si>
  <si>
    <t>FIN-FSA regulations and guidelines</t>
  </si>
  <si>
    <t>Second Payment Services Directive, PSD2</t>
  </si>
  <si>
    <t>Reporting accuracy: EUR 1,000 (e.g. EUR 1,000,000 is reported as EUR 1,000)</t>
  </si>
  <si>
    <r>
      <rPr>
        <b/>
        <i/>
        <sz val="9"/>
        <color theme="1"/>
        <rFont val="Arial"/>
        <family val="2"/>
      </rPr>
      <t>e = estimate</t>
    </r>
    <r>
      <rPr>
        <b/>
        <sz val="9"/>
        <color theme="1"/>
        <rFont val="Arial"/>
        <family val="2"/>
      </rPr>
      <t>; the first year in each table is the most recent realised year</t>
    </r>
  </si>
  <si>
    <t>Colour codes:</t>
  </si>
  <si>
    <t>Blue highlight: The cell contains a formula or a link to another sheet. Edit only if you identify a need to correct the formula or link.</t>
  </si>
  <si>
    <t>Grey highlight: The cell contains explanations, information, or is intentionally blank. Not to be edited (except for updating the reporting years).</t>
  </si>
  <si>
    <t>White (with text): The cell contains fixed values or information. Not to be edited.</t>
  </si>
  <si>
    <t>White (blank): Cell to be completed; enter the required information.</t>
  </si>
  <si>
    <t>Colour codes help identify which cells are editable and which contain calculations or instructions. Avoid editing blue cells, but make necessary corrections if a formula or link does not work correctly. Colour codes do not apply to the Summary sheets, which generally do not require completion or changes.</t>
  </si>
  <si>
    <t>Income statement</t>
  </si>
  <si>
    <t>Balance sheet and</t>
  </si>
  <si>
    <t>Basic information</t>
  </si>
  <si>
    <t>Complete the "Income Statement" and "Balance Sheet" sheets with the company's income statement and balance sheet for the most recent realised financial year and for the three estimated financial years, across three different scenarios. Also complete the company’s basic information on the "Basic Information" sheet.</t>
  </si>
  <si>
    <t>Credit risk</t>
  </si>
  <si>
    <r>
      <rPr>
        <sz val="9"/>
        <color theme="1"/>
        <rFont val="Arial"/>
        <family val="2"/>
      </rPr>
      <t>If the payment institution is exceptionally required to hold a larger amount of own funds to cover credit risk, complete the "Credit Risk" sheet accordingly.</t>
    </r>
    <r>
      <rPr>
        <sz val="9"/>
        <color theme="1"/>
        <rFont val="Arial"/>
        <family val="2"/>
      </rPr>
      <t xml:space="preserve"> </t>
    </r>
    <r>
      <rPr>
        <sz val="9"/>
        <color theme="1"/>
        <rFont val="Arial"/>
        <family val="2"/>
      </rPr>
      <t>The sheet’s summary table must show the additional own funds requirement arising from credit risk.</t>
    </r>
    <r>
      <rPr>
        <i/>
        <sz val="9"/>
        <color rgb="FF000000"/>
        <rFont val="Arial"/>
        <family val="2"/>
      </rPr>
      <t xml:space="preserve"> </t>
    </r>
    <r>
      <rPr>
        <sz val="9"/>
        <color rgb="FF000000"/>
        <rFont val="Arial"/>
        <family val="2"/>
      </rPr>
      <t>On the summary pages, the additional requirement arising from credit risk may be removed from the summary tables if it does not apply to the company in question.</t>
    </r>
  </si>
  <si>
    <t>Charge-based method</t>
  </si>
  <si>
    <t>Complete the table with the company’s fixed overheads for the estimate period across all scenarios. Add justifications for the estimates and the two stressed scenarios below.</t>
  </si>
  <si>
    <t>Payment-transaction-based method</t>
  </si>
  <si>
    <t>On the first row of the table, enter the volume of payment transactions, which is one twelfth of the company’s estimate of the total volume of payment transactions executed in the year preceding the own funds calculation year. Add justifications for the estimates and the two stressed scenarios below. Enter the correct scaling factor to generate the own funds requirement on the bottom row of the table. The scaling factor is 0.5 if the payment institution offers only money remittance, and 1.0 if the payment institution offers a payment service referred to in section 1, subsection 2, paragraphs 1–4 of the Act on Payment Institutions.</t>
  </si>
  <si>
    <t>Sum method</t>
  </si>
  <si>
    <r>
      <rPr>
        <sz val="9"/>
        <color theme="1"/>
        <rFont val="Arial"/>
        <family val="2"/>
      </rPr>
      <t>Complete the table with the company’s income, expenses (-) and other charges for the financial year preceding the own funds calculation year, which form the sum used in the calculation.</t>
    </r>
    <r>
      <rPr>
        <sz val="9"/>
        <color theme="1"/>
        <rFont val="Arial"/>
        <family val="2"/>
      </rPr>
      <t xml:space="preserve"> </t>
    </r>
    <r>
      <rPr>
        <sz val="9"/>
        <color rgb="FF000000"/>
        <rFont val="Arial"/>
        <family val="2"/>
      </rPr>
      <t>Also complete, for the first three years, 80% of the average of the sums for the previous three financial years.</t>
    </r>
    <r>
      <rPr>
        <sz val="9"/>
        <color theme="1"/>
        <rFont val="Arial"/>
        <family val="2"/>
      </rPr>
      <t xml:space="preserve"> </t>
    </r>
    <r>
      <rPr>
        <sz val="9"/>
        <color theme="1"/>
        <rFont val="Arial"/>
        <family val="2"/>
      </rPr>
      <t>Add justifications for the estimates and for the two stressed scenarios below.</t>
    </r>
    <r>
      <rPr>
        <sz val="9"/>
        <color theme="1"/>
        <rFont val="Arial"/>
        <family val="2"/>
      </rPr>
      <t xml:space="preserve"> </t>
    </r>
    <r>
      <rPr>
        <sz val="9"/>
        <color theme="1"/>
        <rFont val="Arial"/>
        <family val="2"/>
      </rPr>
      <t>Enter the correct scaling factor to generate the own funds requirement on the bottom row of the table.</t>
    </r>
    <r>
      <rPr>
        <sz val="9"/>
        <color theme="1"/>
        <rFont val="Arial"/>
        <family val="2"/>
      </rPr>
      <t xml:space="preserve"> </t>
    </r>
    <r>
      <rPr>
        <sz val="9"/>
        <color theme="1"/>
        <rFont val="Arial"/>
        <family val="2"/>
      </rPr>
      <t>The scaling factor is 0.5 if the payment institution offers only money remittance, and 1.0 if the payment institution offers a payment service referred to in section 1, subsection 2, paragraphs 1–4 of the Act on Payment Institutions.</t>
    </r>
  </si>
  <si>
    <t>Capital plan</t>
  </si>
  <si>
    <t>Complete the table with the company’s capital plan. Enter the euro amount of planned capital contributions on the top row, and the method of capital contribution below it. Add justifications for the estimates and for the two stressed scenarios below.</t>
  </si>
  <si>
    <t>Own funds and capital adequacy</t>
  </si>
  <si>
    <t xml:space="preserve">Complete the own funds items for the estimate period across all scenarios. Add the necessary number of rows under each capital category in accordance with the company’s capital structure. Check that the top row sums the company’s own funds in total and that deductible items have the correct sign (-). The items shown in the table are examples of possible capital items. </t>
  </si>
  <si>
    <t>Complete the absolute minimum amount of capital (20,000, 50,000 or 125,000)</t>
  </si>
  <si>
    <t>Summary (charge-based)</t>
  </si>
  <si>
    <t>Summary of the charge-based calculation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</si>
  <si>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Summary (payment-transaction-based)</t>
  </si>
  <si>
    <t>Summary of the payment-transaction-based calculation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</si>
  <si>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Summary (sum method)</t>
  </si>
  <si>
    <t>Summary of the sum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</si>
  <si>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FINANCIAL SUPERVISORY AUTHORITY</t>
  </si>
  <si>
    <t>Domestic/foreign entity (1/0)</t>
  </si>
  <si>
    <t>Legal/natural person (1/0)</t>
  </si>
  <si>
    <t>Authorisation Yes/No (1/0)</t>
  </si>
  <si>
    <t>Issuance of electronic money Yes/No (1/0)</t>
  </si>
  <si>
    <t>Regulatory income statement</t>
  </si>
  <si>
    <t>Data accuracy:</t>
  </si>
  <si>
    <t>1000 EUR</t>
  </si>
  <si>
    <t>Baseline scenario</t>
  </si>
  <si>
    <t>Stress scenario 1</t>
  </si>
  <si>
    <t>Stress scenario 2</t>
  </si>
  <si>
    <t>2026 e</t>
  </si>
  <si>
    <t>2027 e</t>
  </si>
  <si>
    <t>2028 e</t>
  </si>
  <si>
    <t>NET TURNOVER</t>
  </si>
  <si>
    <t>Variation in stocks of finished goods and in work in progress</t>
  </si>
  <si>
    <t>Work performed by the undertaking for its own purpose and capitalised</t>
  </si>
  <si>
    <t>Other operating income</t>
  </si>
  <si>
    <t>From payment institution activity (if not core business)</t>
  </si>
  <si>
    <t>Other income</t>
  </si>
  <si>
    <t>Raw materials and services</t>
  </si>
  <si>
    <t>Raw materials and consumables</t>
  </si>
  <si>
    <t>Purchases during the financial year</t>
  </si>
  <si>
    <t>Variation in stocks</t>
  </si>
  <si>
    <t>External services</t>
  </si>
  <si>
    <t>Staff expenses</t>
  </si>
  <si>
    <t>Compensation</t>
  </si>
  <si>
    <t>Long-term benefits</t>
  </si>
  <si>
    <t>Pension expenses</t>
  </si>
  <si>
    <t>Other social security expenses</t>
  </si>
  <si>
    <t>Depreciation, amortization and reduction in value</t>
  </si>
  <si>
    <t>Depreciation and amortisation according to plan</t>
  </si>
  <si>
    <t xml:space="preserve">Reduction in value of noncurrent assets </t>
  </si>
  <si>
    <t>Exceptional reduction in value of current assets</t>
  </si>
  <si>
    <t>Other operating expenses</t>
  </si>
  <si>
    <t>Other expenses</t>
  </si>
  <si>
    <t>OPERATING PROFIT OR LOSS</t>
  </si>
  <si>
    <t>Financial income and expenses</t>
  </si>
  <si>
    <t>Income from group undertakings</t>
  </si>
  <si>
    <t>Income from participating interests</t>
  </si>
  <si>
    <t>Income from other investments held as non-current assets</t>
  </si>
  <si>
    <t>Other interest and financial income</t>
  </si>
  <si>
    <t xml:space="preserve">Reduction in value of investments held as non-current assets </t>
  </si>
  <si>
    <t>Reduction in value of investments held as current assets</t>
  </si>
  <si>
    <t>Interest and other financial expenses</t>
  </si>
  <si>
    <t>PROFIT (LOSS) BEFORE EXTRAORDINARY ITEMS</t>
  </si>
  <si>
    <t>Extraordinary items</t>
  </si>
  <si>
    <t>Extraordinary income</t>
  </si>
  <si>
    <t>Incidental costs</t>
  </si>
  <si>
    <t>PROFIT (LOSS) BEFORE APPROPRIATIONS AND TAXES</t>
  </si>
  <si>
    <t>Appropriations</t>
  </si>
  <si>
    <t>Change in cumulative accelerated depreciation</t>
  </si>
  <si>
    <t>Change in voluntary provisions</t>
  </si>
  <si>
    <t>Income taxes</t>
  </si>
  <si>
    <t>Other direct taxes</t>
  </si>
  <si>
    <t xml:space="preserve">PROFIT OR LOSS FOR THE PERIOD </t>
  </si>
  <si>
    <t>Regulatory balance sheet</t>
  </si>
  <si>
    <t>ASSETS</t>
  </si>
  <si>
    <t>NON-CURRENT ASSETS</t>
  </si>
  <si>
    <t>Intangible assets</t>
  </si>
  <si>
    <t>Development expenditures</t>
  </si>
  <si>
    <t>Intangible rights</t>
  </si>
  <si>
    <t>Goodwill</t>
  </si>
  <si>
    <t>Other non-current expenses</t>
  </si>
  <si>
    <t>Advance payments</t>
  </si>
  <si>
    <t>Tangible assets</t>
  </si>
  <si>
    <t>Land and waters</t>
  </si>
  <si>
    <t>Buildings</t>
  </si>
  <si>
    <t>Machinery and equipment</t>
  </si>
  <si>
    <t>Other tangible assets</t>
  </si>
  <si>
    <t>Advance payments and construction in progress</t>
  </si>
  <si>
    <t>Investments</t>
  </si>
  <si>
    <t>Holdings in group undertakings</t>
  </si>
  <si>
    <t>Amounts owed by group undertakings</t>
  </si>
  <si>
    <t>Participating interests</t>
  </si>
  <si>
    <t>Amounts owed by participating interest undertakings</t>
  </si>
  <si>
    <t>Other shares and similar rights of ownership</t>
  </si>
  <si>
    <t>Other debtors</t>
  </si>
  <si>
    <t>CURRENT ASSETS</t>
  </si>
  <si>
    <t>Stocks</t>
  </si>
  <si>
    <t>Work in progress</t>
  </si>
  <si>
    <t>Finished products/Goods</t>
  </si>
  <si>
    <t>Other stocks</t>
  </si>
  <si>
    <t>Debtors</t>
  </si>
  <si>
    <t>Trade receivables</t>
  </si>
  <si>
    <t>Loan receivables</t>
  </si>
  <si>
    <t>Other receivables</t>
  </si>
  <si>
    <t>Subscribed capital unpaid</t>
  </si>
  <si>
    <t>Accrued income and prepayments</t>
  </si>
  <si>
    <t>Other investments</t>
  </si>
  <si>
    <t>Cash at bank and in hand</t>
  </si>
  <si>
    <t xml:space="preserve">TOTAL </t>
  </si>
  <si>
    <t>LIABILITIES</t>
  </si>
  <si>
    <t>EQUITY CAPITAL</t>
  </si>
  <si>
    <t>Subscribed capital</t>
  </si>
  <si>
    <t>Share premium account</t>
  </si>
  <si>
    <t>Revaluation reserve</t>
  </si>
  <si>
    <t xml:space="preserve">Fair value reserve </t>
  </si>
  <si>
    <t>Other reserves</t>
  </si>
  <si>
    <t>Legal reserve</t>
  </si>
  <si>
    <t>Reserves provided for by the articles of association or comparable rules</t>
  </si>
  <si>
    <t>Retained earnings (loss)</t>
  </si>
  <si>
    <t>Profit (loss) for the financial year</t>
  </si>
  <si>
    <t>APPROPRIATIONS</t>
  </si>
  <si>
    <t>Cumulative accelerated depreciation</t>
  </si>
  <si>
    <t>Taxation-based reserves</t>
  </si>
  <si>
    <t>PROVISIONS</t>
  </si>
  <si>
    <t>Provisions for pensions</t>
  </si>
  <si>
    <t>Provisions for deferred tax</t>
  </si>
  <si>
    <t>Other provisions</t>
  </si>
  <si>
    <t>Bonds</t>
  </si>
  <si>
    <t>Convertible bonds</t>
  </si>
  <si>
    <t>Loans from financial institutions</t>
  </si>
  <si>
    <t>Loans from pension institutions</t>
  </si>
  <si>
    <t>Advances received</t>
  </si>
  <si>
    <t>Trade creditors</t>
  </si>
  <si>
    <t>Bills of exchange payable</t>
  </si>
  <si>
    <t>Amounts owed to group undertakings</t>
  </si>
  <si>
    <t>Amounts owed to participating interest undertakings</t>
  </si>
  <si>
    <t>Other creditors</t>
  </si>
  <si>
    <t>Accruals and deferred income</t>
  </si>
  <si>
    <t>This sheet is completed only if the FIN-FSA exceptionally requires the company to hold a larger amount of own funds to cover credit risks.</t>
  </si>
  <si>
    <t/>
  </si>
  <si>
    <t>Own funds requirement to cover credit risks</t>
  </si>
  <si>
    <t>Additional own funds requirement arising from credit risk</t>
  </si>
  <si>
    <t xml:space="preserve">Year </t>
  </si>
  <si>
    <t>Additional own funds requirement</t>
  </si>
  <si>
    <t>Contractual exposure</t>
  </si>
  <si>
    <t>(-) Impairments</t>
  </si>
  <si>
    <t>Net exposure</t>
  </si>
  <si>
    <t>Amount of exposure broken down by credit quality steps</t>
  </si>
  <si>
    <t>Exposure value</t>
  </si>
  <si>
    <t>Risk-weighted assets</t>
  </si>
  <si>
    <t>Own funds requirement</t>
  </si>
  <si>
    <t>BREAKDOWN OF EXPOSURES BY CATEGORY:</t>
  </si>
  <si>
    <t>Balance sheet items</t>
  </si>
  <si>
    <t>Off-balance-sheet instruments</t>
  </si>
  <si>
    <t>BREAKDOWN OF EXPOSURES BY RISK WEIGHT:</t>
  </si>
  <si>
    <t>Other risk weights</t>
  </si>
  <si>
    <t>Calculation of the own funds requirement using the charge-based method</t>
  </si>
  <si>
    <t>Own funds requirement — Year</t>
  </si>
  <si>
    <t>Fixed overheads*</t>
  </si>
  <si>
    <t>Multiplication factor</t>
  </si>
  <si>
    <t>Regulatory capital requirement</t>
  </si>
  <si>
    <t>* Fixed overheads comprise expenses that do not directly depend on operating volumes but remain constant over a given period of time. Such expenses include staff costs, rents and other administrative expenses.</t>
  </si>
  <si>
    <r>
      <rPr>
        <i/>
        <sz val="9"/>
        <color theme="1"/>
        <rFont val="Arial"/>
        <family val="2"/>
      </rPr>
      <t xml:space="preserve">The amount of own funds shall be at least 10% of the fixed overheads of the </t>
    </r>
    <r>
      <rPr>
        <b/>
        <i/>
        <sz val="9"/>
        <color theme="1"/>
        <rFont val="Arial"/>
        <family val="2"/>
      </rPr>
      <t>preceding year</t>
    </r>
    <r>
      <rPr>
        <i/>
        <sz val="9"/>
        <color theme="1"/>
        <rFont val="Arial"/>
        <family val="2"/>
      </rPr>
      <t>.</t>
    </r>
    <r>
      <rPr>
        <i/>
        <sz val="9"/>
        <color theme="1"/>
        <rFont val="Arial"/>
        <family val="2"/>
      </rPr>
      <t xml:space="preserve"> </t>
    </r>
    <r>
      <rPr>
        <i/>
        <sz val="9"/>
        <color theme="1"/>
        <rFont val="Arial"/>
        <family val="2"/>
      </rPr>
      <t>If the payment institution has pursued the activity for less than 12 months, the amount of own funds shall be at least 10% of the fixed overheads as projected in the business plan.</t>
    </r>
  </si>
  <si>
    <t>Justifications for estimates:</t>
  </si>
  <si>
    <t>Justifications for stressed scenarios:</t>
  </si>
  <si>
    <t>Calculation of the own funds requirement using the payment-transaction-based method</t>
  </si>
  <si>
    <t>Volume of executed payment transactions*</t>
  </si>
  <si>
    <t>Threshold</t>
  </si>
  <si>
    <t>Scaling factor</t>
  </si>
  <si>
    <r>
      <rPr>
        <i/>
        <sz val="9"/>
        <color theme="1"/>
        <rFont val="Arial"/>
        <family val="2"/>
      </rPr>
      <t xml:space="preserve">* The volume of executed payment transactions means one twelfth of the payment institution's </t>
    </r>
    <r>
      <rPr>
        <i/>
        <sz val="9"/>
        <color rgb="FF000000"/>
        <rFont val="Arial"/>
        <family val="2"/>
      </rPr>
      <t>estimate of the total volume of payment transactions executed in the preceding year.</t>
    </r>
  </si>
  <si>
    <t>Calculation of the own funds requirement using the sum method</t>
  </si>
  <si>
    <t>Interest income</t>
  </si>
  <si>
    <t>Interest expenses (-)</t>
  </si>
  <si>
    <t>Commissions and service fees received</t>
  </si>
  <si>
    <t>Other</t>
  </si>
  <si>
    <t>Sum*</t>
  </si>
  <si>
    <t>Own funds amount under the sum method</t>
  </si>
  <si>
    <t xml:space="preserve"> 80% of the average of the previous three financial years**</t>
  </si>
  <si>
    <r>
      <rPr>
        <i/>
        <sz val="9"/>
        <color theme="1"/>
        <rFont val="Arial"/>
        <family val="2"/>
      </rPr>
      <t xml:space="preserve">* The sum is calculated every 12 months </t>
    </r>
    <r>
      <rPr>
        <b/>
        <i/>
        <sz val="9"/>
        <color rgb="FF000000"/>
        <rFont val="Arial"/>
        <family val="2"/>
      </rPr>
      <t>on the basis of the previous financial year's data.</t>
    </r>
  </si>
  <si>
    <t>** The amount of own funds calculated using the sum method must be at least 80% of the average of the sums (row "Sum") for the previous three financial years, or, if the activity has not been pursued for that long, of business estimates. On the row "80% of the average of the previous three financial years", enter for the first three years the figure that is 80% of the average of the previous three financial years or of the business estimates for those years.</t>
  </si>
  <si>
    <t>Information on the availability of capital</t>
  </si>
  <si>
    <t>Year</t>
  </si>
  <si>
    <t xml:space="preserve">Planned capital contributions — Amount </t>
  </si>
  <si>
    <t xml:space="preserve">Planned capital contributions — Method of capital contribution </t>
  </si>
  <si>
    <t xml:space="preserve">YEAR  </t>
  </si>
  <si>
    <t>OWN FUNDS</t>
  </si>
  <si>
    <t>Own funds (Tier 1 capital + Tier 2 capital)</t>
  </si>
  <si>
    <r>
      <rPr>
        <b/>
        <sz val="9"/>
        <color theme="1"/>
        <rFont val="Arial"/>
        <family val="2"/>
      </rPr>
      <t>TIER 1 CAPITAL (T1)</t>
    </r>
    <r>
      <rPr>
        <sz val="9"/>
        <color theme="1"/>
        <rFont val="Arial"/>
        <family val="2"/>
      </rPr>
      <t xml:space="preserve"> </t>
    </r>
    <r>
      <rPr>
        <i/>
        <sz val="9"/>
        <color theme="1"/>
        <rFont val="Arial"/>
        <family val="2"/>
      </rPr>
      <t>(Common Equity Tier 1 CET1 + Additional Tier 1 AT1)</t>
    </r>
  </si>
  <si>
    <t>Common Equity Tier 1 (CET1)*</t>
  </si>
  <si>
    <t>Share capital</t>
  </si>
  <si>
    <t>Share issue premiums</t>
  </si>
  <si>
    <t>Retained earnings / (-) loss from previous financial years</t>
  </si>
  <si>
    <t>Profit (-) / loss for the financial year</t>
  </si>
  <si>
    <t>Accumulated other comprehensive income</t>
  </si>
  <si>
    <t>(-) Deductions (e.g.)</t>
  </si>
  <si>
    <t>(-) Intangible assets</t>
  </si>
  <si>
    <t>ADDITIONAL TIER 1 CAPITAL AT1*</t>
  </si>
  <si>
    <t>Capital instruments</t>
  </si>
  <si>
    <t>(-) Deductions</t>
  </si>
  <si>
    <t>TIER 2 CAPITAL T2*</t>
  </si>
  <si>
    <t>Subordinated loans</t>
  </si>
  <si>
    <t>Further information:</t>
  </si>
  <si>
    <t>Debentures (gross)</t>
  </si>
  <si>
    <t>Absolute minimum amount of own funds**</t>
  </si>
  <si>
    <t>QUALITY AND COMPOSITION OF CAPITAL</t>
  </si>
  <si>
    <t>Capital quality check***</t>
  </si>
  <si>
    <t>At least 75 per cent of Tier 1 capital is Common Equity Tier 1</t>
  </si>
  <si>
    <t>Tier 2 capital is equal to or less than one third of Tier 1 capital</t>
  </si>
  <si>
    <t>Core Equity Tier 1 (CET1) capital is at least equal to the minimum requirement</t>
  </si>
  <si>
    <t>OWN FUNDS REQUIREMENT</t>
  </si>
  <si>
    <t>Own funds requirement arising from credit risk</t>
  </si>
  <si>
    <t>CAPITAL ADEQUACY</t>
  </si>
  <si>
    <t xml:space="preserve">Total own funds </t>
  </si>
  <si>
    <r>
      <rPr>
        <b/>
        <sz val="9"/>
        <color theme="1"/>
        <rFont val="Arial"/>
        <family val="2"/>
      </rPr>
      <t>Total own funds requirement</t>
    </r>
    <r>
      <rPr>
        <sz val="9"/>
        <color theme="1"/>
        <rFont val="Arial"/>
        <family val="2"/>
      </rPr>
      <t xml:space="preserve"> </t>
    </r>
    <r>
      <rPr>
        <i/>
        <sz val="9"/>
        <color theme="1"/>
        <rFont val="Arial"/>
        <family val="2"/>
      </rPr>
      <t>(higher of charge-based and minimum requirement)</t>
    </r>
  </si>
  <si>
    <t>Own funds surplus / deficit</t>
  </si>
  <si>
    <r>
      <rPr>
        <b/>
        <sz val="9"/>
        <color theme="1"/>
        <rFont val="Arial"/>
        <family val="2"/>
      </rPr>
      <t>Capital adequacy ratio</t>
    </r>
    <r>
      <rPr>
        <sz val="9"/>
        <color theme="1"/>
        <rFont val="Arial"/>
        <family val="2"/>
      </rPr>
      <t xml:space="preserve"> (own funds amount / own funds requirement)</t>
    </r>
  </si>
  <si>
    <r>
      <rPr>
        <b/>
        <sz val="9"/>
        <color theme="1"/>
        <rFont val="Arial"/>
        <family val="2"/>
      </rPr>
      <t>Total own funds requirement</t>
    </r>
    <r>
      <rPr>
        <sz val="9"/>
        <color theme="1"/>
        <rFont val="Arial"/>
        <family val="2"/>
      </rPr>
      <t xml:space="preserve"> </t>
    </r>
    <r>
      <rPr>
        <i/>
        <sz val="9"/>
        <color theme="1"/>
        <rFont val="Arial"/>
        <family val="2"/>
      </rPr>
      <t>(higher of payment-transaction-based and minimum requirement)</t>
    </r>
  </si>
  <si>
    <r>
      <rPr>
        <b/>
        <sz val="9"/>
        <color theme="1"/>
        <rFont val="Arial"/>
        <family val="2"/>
      </rPr>
      <t>Total own funds requirement</t>
    </r>
    <r>
      <rPr>
        <sz val="9"/>
        <color theme="1"/>
        <rFont val="Arial"/>
        <family val="2"/>
      </rPr>
      <t xml:space="preserve"> </t>
    </r>
    <r>
      <rPr>
        <i/>
        <sz val="9"/>
        <color theme="1"/>
        <rFont val="Arial"/>
        <family val="2"/>
      </rPr>
      <t>(higher of sum method and minimum requirement)</t>
    </r>
  </si>
  <si>
    <t>* The requirements for capital instruments classified as Common Equity Tier 1 (CET1) are laid down in Article 28 of the CRR, with additional provisions in Article 29 for CET1 capital instruments of institutions which are not limited-liability companies.</t>
  </si>
  <si>
    <t>The requirements for capital instruments classified as Additional Tier 1 (AT1) are laid down in Article 52 of the CRR.</t>
  </si>
  <si>
    <t>The requirements for capital instruments classified as Tier 2 (T2) are laid down in Article 63 of the CRR.</t>
  </si>
  <si>
    <t>** Minimum capital</t>
  </si>
  <si>
    <t>A payment institution shall hold Common Equity Tier 1 items (table item CET1) as referred to in Article 26(1)(a–e) of the CRR, at least as follows:</t>
  </si>
  <si>
    <t>1) EUR 20,000 if the payment institution provides only money remittance;</t>
  </si>
  <si>
    <t>2) EUR 50,000 if the payment institution provides only payment initiation service;</t>
  </si>
  <si>
    <t>3) EUR 125,000 if the payment institution provides a payment service referred to in section 1, subsection 2, paragraphs 1–4.</t>
  </si>
  <si>
    <t>The capital must be fully subscribed when an authorisation is granted. (22.7.2011/899) [Government proposal 2/2011]</t>
  </si>
  <si>
    <t>EU Capital Requirements Regulation</t>
  </si>
  <si>
    <t xml:space="preserve">*** The purpose of this section is to check whether the minimum capital requirement is met in such a way that there is a sufficient amount of CET1 capital. The section also checks that at least 75% of Tier 1 capital is Common Equity Tier 1, and that Tier 2 capital is at most one third of Tier 1 capital. If a row shows the response "Requirement not met", the capital is not qualitatively in the correct proportion or sufficient for granting the authorisation. </t>
  </si>
  <si>
    <t>Adequacy of own funds: Charge-based method</t>
  </si>
  <si>
    <r>
      <rPr>
        <b/>
        <u/>
        <sz val="9"/>
        <color theme="1"/>
        <rFont val="Arial"/>
        <family val="2"/>
      </rPr>
      <t>Company’s estimate of the development of profits and own funds in the baseline scenario</t>
    </r>
  </si>
  <si>
    <t>(Thousand euro)</t>
  </si>
  <si>
    <t>Own funds</t>
  </si>
  <si>
    <t>Adequacy of own funds</t>
  </si>
  <si>
    <t>Total own funds</t>
  </si>
  <si>
    <t>Total own funds requirement</t>
  </si>
  <si>
    <t>Payment institution's minimum requirement</t>
  </si>
  <si>
    <t xml:space="preserve">Requirement under the charge-based method </t>
  </si>
  <si>
    <t>Additional requirement arising from credit risk</t>
  </si>
  <si>
    <t>Own funds surplus (deficit)</t>
  </si>
  <si>
    <t xml:space="preserve">Stress scenario 1 </t>
  </si>
  <si>
    <t>(If the first or last year is left blank, the surplus (deficit) trend does not show the correct direction of development)</t>
  </si>
  <si>
    <t>Adequacy of own funds: Payment-transaction-based method</t>
  </si>
  <si>
    <r>
      <rPr>
        <b/>
        <sz val="11"/>
        <color theme="1"/>
        <rFont val="Aptos Narrow"/>
        <family val="2"/>
        <scheme val="minor"/>
      </rPr>
      <t>Company’s estimate of the development of profits and own funds in the baseline scenario</t>
    </r>
  </si>
  <si>
    <t xml:space="preserve">Requirement under the payment-transaction-based method </t>
  </si>
  <si>
    <t>Adequacy of own funds: Sum method</t>
  </si>
  <si>
    <t xml:space="preserve">Requirement under the sum method </t>
  </si>
  <si>
    <t>TOTAL EXPOSURES</t>
  </si>
  <si>
    <t>Name of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</si>
</sst>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 numFmtId="170" formatCode="0.0"/>
  </numFmts>
  <fonts count="5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u/>
      <sz val="9"/>
      <color theme="1"/>
      <name val="Arial"/>
      <family val="2"/>
    </font>
    <font>
      <sz val="9"/>
      <color theme="1"/>
      <name val="Aptos Narrow"/>
      <family val="2"/>
      <scheme val="minor"/>
    </font>
    <font>
      <i/>
      <sz val="9"/>
      <color theme="1"/>
      <name val="Aptos Narrow"/>
      <family val="2"/>
      <scheme val="minor"/>
    </font>
    <font>
      <b/>
      <i/>
      <sz val="9"/>
      <color theme="1"/>
      <name val="Arial"/>
      <family val="2"/>
    </font>
    <font>
      <b/>
      <u/>
      <sz val="9"/>
      <color theme="3" tint="0.249977111117893"/>
      <name val="Arial"/>
      <family val="2"/>
    </font>
    <font>
      <b/>
      <sz val="9"/>
      <color theme="3" tint="0.249977111117893"/>
      <name val="Arial"/>
      <family val="2"/>
    </font>
    <font>
      <b/>
      <u/>
      <sz val="9"/>
      <name val="Arial"/>
      <family val="2"/>
    </font>
    <font>
      <b/>
      <sz val="15"/>
      <color theme="1"/>
      <name val="Arial"/>
      <family val="2"/>
    </font>
    <font>
      <sz val="9"/>
      <name val="Aptos Narrow"/>
      <family val="2"/>
      <scheme val="minor"/>
    </font>
    <font>
      <b/>
      <i/>
      <sz val="9"/>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s>
  <cellStyleXfs count="16">
    <xf numFmtId="0" fontId="0" fillId="0" borderId="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0">
      <alignment vertical="top" wrapText="1"/>
    </xf>
    <xf numFmtId="0" fontId="36" fillId="6" borderId="40">
      <alignment horizontal="left" vertical="top" wrapText="1" indent="1"/>
    </xf>
    <xf numFmtId="0" fontId="39" fillId="6" borderId="40">
      <alignment horizontal="left" vertical="top" wrapText="1" indent="2"/>
    </xf>
    <xf numFmtId="0" fontId="39" fillId="6" borderId="40">
      <alignment horizontal="left" vertical="top" wrapText="1" indent="3"/>
    </xf>
    <xf numFmtId="0" fontId="41" fillId="6" borderId="40">
      <alignment horizontal="left" vertical="top" wrapText="1" indent="4"/>
    </xf>
    <xf numFmtId="0" fontId="41" fillId="6" borderId="40">
      <alignment horizontal="left" vertical="top" wrapText="1" indent="5"/>
    </xf>
  </cellStyleXfs>
  <cellXfs count="466">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3"/>
    <xf numFmtId="0" fontId="9" fillId="0" borderId="0" xfId="3" applyFont="1"/>
    <xf numFmtId="0" fontId="11" fillId="0" borderId="0" xfId="4" applyFont="1" applyAlignment="1">
      <alignment horizontal="center"/>
    </xf>
    <xf numFmtId="0" fontId="12" fillId="0" borderId="0" xfId="4" applyFont="1"/>
    <xf numFmtId="164" fontId="13" fillId="0" borderId="0" xfId="5" applyNumberFormat="1" applyFont="1" applyAlignment="1">
      <alignment horizontal="left" vertical="center"/>
    </xf>
    <xf numFmtId="0" fontId="12" fillId="0" borderId="0" xfId="4" applyFont="1" applyAlignment="1">
      <alignment horizontal="center"/>
    </xf>
    <xf numFmtId="0" fontId="12" fillId="0" borderId="0" xfId="6" applyFont="1" applyAlignment="1">
      <alignment horizontal="left" vertical="center"/>
    </xf>
    <xf numFmtId="14" fontId="12" fillId="0" borderId="0" xfId="6" quotePrefix="1" applyNumberFormat="1" applyFont="1" applyAlignment="1">
      <alignment horizontal="center" vertical="center"/>
    </xf>
    <xf numFmtId="0" fontId="14" fillId="0" borderId="0" xfId="4" applyFont="1" applyAlignment="1">
      <alignment horizontal="left"/>
    </xf>
    <xf numFmtId="0" fontId="11" fillId="0" borderId="0" xfId="4" applyFont="1"/>
    <xf numFmtId="0" fontId="11" fillId="0" borderId="0" xfId="6" applyFont="1" applyAlignment="1">
      <alignment vertical="center"/>
    </xf>
    <xf numFmtId="0" fontId="12" fillId="0" borderId="0" xfId="6" applyFont="1" applyAlignment="1">
      <alignment vertical="center"/>
    </xf>
    <xf numFmtId="0" fontId="12" fillId="0" borderId="0" xfId="6" quotePrefix="1" applyFont="1" applyAlignment="1">
      <alignment vertical="center"/>
    </xf>
    <xf numFmtId="4" fontId="11" fillId="0" borderId="0" xfId="6" applyNumberFormat="1" applyFont="1" applyAlignment="1">
      <alignment vertical="center"/>
    </xf>
    <xf numFmtId="0" fontId="12" fillId="0" borderId="0" xfId="3" applyFont="1" applyAlignment="1">
      <alignment horizontal="left" vertical="center"/>
    </xf>
    <xf numFmtId="164" fontId="9" fillId="0" borderId="0" xfId="2" applyFont="1" applyAlignment="1">
      <alignment vertical="top" wrapText="1"/>
    </xf>
    <xf numFmtId="166" fontId="9" fillId="6" borderId="6" xfId="2" applyNumberFormat="1" applyFont="1" applyFill="1" applyBorder="1" applyAlignment="1" applyProtection="1">
      <alignment horizontal="center" vertical="center"/>
      <protection locked="0"/>
    </xf>
    <xf numFmtId="164" fontId="9" fillId="0" borderId="0" xfId="2" applyFont="1"/>
    <xf numFmtId="164" fontId="9" fillId="0" borderId="0" xfId="7" applyFont="1" applyAlignment="1">
      <alignment vertical="top"/>
    </xf>
    <xf numFmtId="164" fontId="16" fillId="0" borderId="0" xfId="7" applyFont="1" applyAlignment="1">
      <alignment vertical="top"/>
    </xf>
    <xf numFmtId="164" fontId="9" fillId="0" borderId="0" xfId="2" applyFont="1" applyAlignment="1">
      <alignment vertical="top"/>
    </xf>
    <xf numFmtId="0" fontId="12" fillId="0" borderId="0" xfId="4" applyFont="1" applyAlignment="1">
      <alignment horizontal="left"/>
    </xf>
    <xf numFmtId="49" fontId="17" fillId="6" borderId="0" xfId="2" applyNumberFormat="1" applyFont="1" applyFill="1" applyAlignment="1">
      <alignment horizontal="center" vertical="center"/>
    </xf>
    <xf numFmtId="49" fontId="9" fillId="0" borderId="0" xfId="2" quotePrefix="1" applyNumberFormat="1" applyFont="1" applyAlignment="1">
      <alignment horizontal="center" vertical="center"/>
    </xf>
    <xf numFmtId="0" fontId="9" fillId="0" borderId="0" xfId="3" applyFont="1" applyAlignment="1">
      <alignment horizontal="center"/>
    </xf>
    <xf numFmtId="164" fontId="9" fillId="0" borderId="0" xfId="2" quotePrefix="1" applyFont="1" applyAlignment="1">
      <alignment horizontal="center" vertical="center"/>
    </xf>
    <xf numFmtId="164" fontId="17" fillId="6" borderId="0" xfId="2" applyFont="1" applyFill="1"/>
    <xf numFmtId="0" fontId="9" fillId="7" borderId="0" xfId="4" applyFont="1" applyFill="1"/>
    <xf numFmtId="0" fontId="12" fillId="7" borderId="0" xfId="4" applyFont="1" applyFill="1"/>
    <xf numFmtId="0" fontId="18" fillId="6" borderId="0" xfId="4" applyFont="1" applyFill="1" applyAlignment="1">
      <alignment horizontal="center" vertical="center"/>
    </xf>
    <xf numFmtId="0" fontId="12" fillId="0" borderId="0" xfId="6" applyFont="1" applyAlignment="1">
      <alignment vertical="center" wrapText="1"/>
    </xf>
    <xf numFmtId="0" fontId="11" fillId="4" borderId="10" xfId="6" applyFont="1" applyFill="1" applyBorder="1" applyAlignment="1">
      <alignment horizontal="center" vertical="center" wrapText="1"/>
    </xf>
    <xf numFmtId="0" fontId="12" fillId="0" borderId="0" xfId="6" applyFont="1" applyAlignment="1">
      <alignment horizontal="left" vertical="center" wrapText="1"/>
    </xf>
    <xf numFmtId="0" fontId="11" fillId="0" borderId="0" xfId="6" applyFont="1" applyAlignment="1">
      <alignment horizontal="left" vertical="center" wrapText="1"/>
    </xf>
    <xf numFmtId="49" fontId="9" fillId="0" borderId="0" xfId="7" applyNumberFormat="1" applyFont="1" applyAlignment="1">
      <alignment horizontal="left" vertical="center"/>
    </xf>
    <xf numFmtId="49" fontId="9" fillId="0" borderId="0" xfId="7" applyNumberFormat="1" applyFont="1" applyAlignment="1">
      <alignment horizontal="left"/>
    </xf>
    <xf numFmtId="3" fontId="9" fillId="6" borderId="6" xfId="2" applyNumberFormat="1" applyFont="1" applyFill="1" applyBorder="1" applyAlignment="1" applyProtection="1">
      <alignment horizontal="right" vertical="center"/>
      <protection locked="0"/>
    </xf>
    <xf numFmtId="3" fontId="9" fillId="5" borderId="1" xfId="2" applyNumberFormat="1" applyFont="1" applyFill="1" applyBorder="1" applyAlignment="1">
      <alignment vertical="center"/>
    </xf>
    <xf numFmtId="49" fontId="9" fillId="0" borderId="0" xfId="7" applyNumberFormat="1" applyFont="1" applyAlignment="1">
      <alignment horizontal="left" vertical="center" indent="2"/>
    </xf>
    <xf numFmtId="49" fontId="9" fillId="0" borderId="0" xfId="7" applyNumberFormat="1" applyFont="1" applyAlignment="1">
      <alignment horizontal="left" indent="2"/>
    </xf>
    <xf numFmtId="49" fontId="9" fillId="0" borderId="0" xfId="7" applyNumberFormat="1" applyFont="1" applyAlignment="1">
      <alignment horizontal="left" vertical="center" indent="4"/>
    </xf>
    <xf numFmtId="49" fontId="9" fillId="0" borderId="0" xfId="7" applyNumberFormat="1" applyFont="1" applyAlignment="1">
      <alignment horizontal="left" indent="4"/>
    </xf>
    <xf numFmtId="49" fontId="9" fillId="0" borderId="0" xfId="7" applyNumberFormat="1" applyFont="1" applyAlignment="1">
      <alignment horizontal="left" vertical="center" wrapText="1" indent="2"/>
    </xf>
    <xf numFmtId="49" fontId="9" fillId="0" borderId="0" xfId="7" applyNumberFormat="1" applyFont="1" applyAlignment="1">
      <alignment horizontal="left" wrapText="1" indent="2"/>
    </xf>
    <xf numFmtId="0" fontId="15" fillId="6" borderId="0" xfId="4" applyFont="1" applyFill="1" applyAlignment="1">
      <alignment horizontal="left" vertical="center"/>
    </xf>
    <xf numFmtId="3" fontId="9" fillId="5" borderId="1" xfId="7" applyNumberFormat="1" applyFont="1" applyFill="1" applyBorder="1" applyAlignment="1">
      <alignment vertical="center"/>
    </xf>
    <xf numFmtId="164" fontId="9" fillId="0" borderId="0" xfId="7" applyFont="1"/>
    <xf numFmtId="49" fontId="9" fillId="0" borderId="0" xfId="7" applyNumberFormat="1" applyFont="1" applyAlignment="1">
      <alignment horizontal="left" vertical="center" indent="1"/>
    </xf>
    <xf numFmtId="3" fontId="9" fillId="6" borderId="6" xfId="7" applyNumberFormat="1" applyFont="1" applyFill="1" applyBorder="1" applyAlignment="1" applyProtection="1">
      <alignment horizontal="right" vertical="center"/>
      <protection locked="0"/>
    </xf>
    <xf numFmtId="49" fontId="9" fillId="0" borderId="0" xfId="7" applyNumberFormat="1" applyFont="1" applyAlignment="1">
      <alignment horizontal="left" wrapText="1"/>
    </xf>
    <xf numFmtId="0" fontId="16" fillId="0" borderId="0" xfId="3" applyFont="1"/>
    <xf numFmtId="164" fontId="9" fillId="0" borderId="0" xfId="7" applyFont="1" applyAlignment="1">
      <alignment vertical="center"/>
    </xf>
    <xf numFmtId="0" fontId="12" fillId="0" borderId="0" xfId="8" applyFont="1" applyAlignment="1">
      <alignment vertical="center"/>
    </xf>
    <xf numFmtId="0" fontId="12" fillId="0" borderId="0" xfId="8" applyFont="1"/>
    <xf numFmtId="0" fontId="12" fillId="0" borderId="0" xfId="8" applyFont="1" applyAlignment="1">
      <alignment horizontal="center" vertical="center"/>
    </xf>
    <xf numFmtId="0" fontId="11" fillId="0" borderId="0" xfId="8" applyFont="1" applyAlignment="1">
      <alignment horizontal="center" vertical="center"/>
    </xf>
    <xf numFmtId="0" fontId="20" fillId="0" borderId="0" xfId="8" applyFont="1" applyAlignment="1">
      <alignment horizontal="left"/>
    </xf>
    <xf numFmtId="164" fontId="9" fillId="0" borderId="0" xfId="5" applyNumberFormat="1" applyFont="1" applyAlignment="1">
      <alignment horizontal="left" vertical="center"/>
    </xf>
    <xf numFmtId="0" fontId="12" fillId="0" borderId="0" xfId="8" applyFont="1" applyAlignment="1">
      <alignment horizontal="right" vertical="center"/>
    </xf>
    <xf numFmtId="14" fontId="12" fillId="0" borderId="0" xfId="8" applyNumberFormat="1" applyFont="1" applyAlignment="1">
      <alignment horizontal="center" vertical="center"/>
    </xf>
    <xf numFmtId="3" fontId="9" fillId="0" borderId="0" xfId="3" applyNumberFormat="1" applyFont="1" applyAlignment="1">
      <alignment horizontal="center" vertical="center" wrapText="1"/>
    </xf>
    <xf numFmtId="0" fontId="12" fillId="0" borderId="0" xfId="8" applyFont="1" applyAlignment="1">
      <alignment horizontal="center"/>
    </xf>
    <xf numFmtId="0" fontId="14" fillId="0" borderId="0" xfId="8" applyFont="1" applyAlignment="1">
      <alignment vertical="center"/>
    </xf>
    <xf numFmtId="3" fontId="21" fillId="0" borderId="0" xfId="3" applyNumberFormat="1" applyFont="1" applyAlignment="1">
      <alignment horizontal="right" vertical="center"/>
    </xf>
    <xf numFmtId="0" fontId="12" fillId="0" borderId="0" xfId="8" quotePrefix="1" applyFont="1" applyAlignment="1">
      <alignment vertical="center"/>
    </xf>
    <xf numFmtId="0" fontId="16" fillId="0" borderId="0" xfId="3" applyFont="1" applyAlignment="1">
      <alignment horizontal="left" vertical="center"/>
    </xf>
    <xf numFmtId="0" fontId="20" fillId="0" borderId="0" xfId="8" applyFont="1"/>
    <xf numFmtId="0" fontId="16" fillId="4" borderId="11" xfId="3" applyFont="1" applyFill="1" applyBorder="1" applyAlignment="1">
      <alignment horizontal="right" vertical="center" indent="1"/>
    </xf>
    <xf numFmtId="0" fontId="11" fillId="4" borderId="12" xfId="8" applyFont="1" applyFill="1" applyBorder="1" applyAlignment="1">
      <alignment horizontal="center"/>
    </xf>
    <xf numFmtId="0" fontId="11" fillId="4" borderId="13" xfId="8" applyFont="1" applyFill="1" applyBorder="1" applyAlignment="1">
      <alignment horizontal="center"/>
    </xf>
    <xf numFmtId="3" fontId="12" fillId="5" borderId="17" xfId="8" applyNumberFormat="1" applyFont="1" applyFill="1" applyBorder="1"/>
    <xf numFmtId="3" fontId="12" fillId="5" borderId="18" xfId="8" applyNumberFormat="1" applyFont="1" applyFill="1" applyBorder="1"/>
    <xf numFmtId="0" fontId="23" fillId="0" borderId="0" xfId="8" applyFont="1" applyAlignment="1">
      <alignment horizontal="left"/>
    </xf>
    <xf numFmtId="0" fontId="22" fillId="0" borderId="0" xfId="8" applyFont="1"/>
    <xf numFmtId="0" fontId="11" fillId="0" borderId="0" xfId="8" applyFont="1"/>
    <xf numFmtId="0" fontId="16" fillId="0" borderId="19" xfId="3" applyFont="1" applyBorder="1" applyAlignment="1">
      <alignment horizontal="center" vertical="center" wrapText="1"/>
    </xf>
    <xf numFmtId="0" fontId="16" fillId="0" borderId="4" xfId="3" applyFont="1" applyBorder="1" applyAlignment="1">
      <alignment horizontal="center" vertical="center" wrapText="1"/>
    </xf>
    <xf numFmtId="9" fontId="9" fillId="0" borderId="1" xfId="3" applyNumberFormat="1" applyFont="1" applyBorder="1" applyAlignment="1">
      <alignment horizontal="center" vertical="center"/>
    </xf>
    <xf numFmtId="0" fontId="16" fillId="0" borderId="1" xfId="3" applyFont="1" applyBorder="1" applyAlignment="1">
      <alignment horizontal="left" vertical="center" wrapText="1"/>
    </xf>
    <xf numFmtId="3" fontId="9" fillId="5" borderId="1" xfId="3" applyNumberFormat="1" applyFont="1" applyFill="1" applyBorder="1" applyAlignment="1">
      <alignment horizontal="right" vertical="center" wrapText="1"/>
    </xf>
    <xf numFmtId="0" fontId="24" fillId="6" borderId="6" xfId="3" applyFont="1" applyFill="1" applyBorder="1" applyProtection="1">
      <protection locked="0"/>
    </xf>
    <xf numFmtId="49" fontId="12" fillId="0" borderId="0" xfId="8" applyNumberFormat="1" applyFont="1" applyAlignment="1">
      <alignment vertical="center"/>
    </xf>
    <xf numFmtId="0" fontId="25" fillId="0" borderId="3" xfId="3" applyFont="1" applyBorder="1" applyAlignment="1">
      <alignment horizontal="left" wrapText="1"/>
    </xf>
    <xf numFmtId="0" fontId="24" fillId="8" borderId="0" xfId="3" applyFont="1" applyFill="1"/>
    <xf numFmtId="0" fontId="24" fillId="8" borderId="3" xfId="3" applyFont="1" applyFill="1" applyBorder="1"/>
    <xf numFmtId="0" fontId="9" fillId="0" borderId="1" xfId="3" applyFont="1" applyBorder="1" applyAlignment="1">
      <alignment horizontal="left" vertical="center" wrapText="1"/>
    </xf>
    <xf numFmtId="3" fontId="24" fillId="6" borderId="6" xfId="3" applyNumberFormat="1" applyFont="1" applyFill="1" applyBorder="1" applyProtection="1">
      <protection locked="0"/>
    </xf>
    <xf numFmtId="49" fontId="12" fillId="0" borderId="0" xfId="8" applyNumberFormat="1" applyFont="1" applyAlignment="1">
      <alignment horizontal="center" vertical="center"/>
    </xf>
    <xf numFmtId="0" fontId="9" fillId="0" borderId="1" xfId="9" applyFont="1" applyBorder="1" applyAlignment="1">
      <alignment horizontal="left" vertical="center"/>
    </xf>
    <xf numFmtId="167" fontId="21" fillId="0" borderId="0" xfId="9" applyNumberFormat="1" applyFont="1" applyAlignment="1">
      <alignment horizontal="center" vertical="center"/>
    </xf>
    <xf numFmtId="3" fontId="25" fillId="6" borderId="21" xfId="3" applyNumberFormat="1" applyFont="1" applyFill="1" applyBorder="1" applyAlignment="1" applyProtection="1">
      <alignment horizontal="left" wrapText="1"/>
      <protection locked="0"/>
    </xf>
    <xf numFmtId="0" fontId="24" fillId="8" borderId="22" xfId="3" applyFont="1" applyFill="1" applyBorder="1"/>
    <xf numFmtId="9" fontId="9" fillId="0" borderId="20" xfId="3" applyNumberFormat="1" applyFont="1" applyBorder="1" applyAlignment="1">
      <alignment horizontal="left" indent="2"/>
    </xf>
    <xf numFmtId="0" fontId="24" fillId="8" borderId="23" xfId="3" applyFont="1" applyFill="1" applyBorder="1"/>
    <xf numFmtId="0" fontId="24" fillId="8" borderId="24" xfId="3" applyFont="1" applyFill="1" applyBorder="1"/>
    <xf numFmtId="0" fontId="9" fillId="0" borderId="20" xfId="3" applyFont="1" applyBorder="1" applyAlignment="1">
      <alignment horizontal="left" vertical="center" wrapText="1" indent="2"/>
    </xf>
    <xf numFmtId="0" fontId="24" fillId="8" borderId="25" xfId="3" applyFont="1" applyFill="1" applyBorder="1"/>
    <xf numFmtId="0" fontId="23" fillId="0" borderId="0" xfId="8" applyFont="1"/>
    <xf numFmtId="0" fontId="0" fillId="0" borderId="0" xfId="0" applyAlignment="1">
      <alignment horizontal="center"/>
    </xf>
    <xf numFmtId="0" fontId="1" fillId="0" borderId="0" xfId="0" applyFont="1"/>
    <xf numFmtId="0" fontId="13" fillId="0" borderId="0" xfId="6" applyFont="1" applyAlignment="1">
      <alignment vertical="center"/>
    </xf>
    <xf numFmtId="0" fontId="27" fillId="0" borderId="0" xfId="6" applyFont="1" applyAlignment="1">
      <alignment horizontal="right" vertical="center"/>
    </xf>
    <xf numFmtId="14" fontId="27" fillId="0" borderId="0" xfId="6" quotePrefix="1" applyNumberFormat="1" applyFont="1" applyAlignment="1">
      <alignment horizontal="center" vertical="center"/>
    </xf>
    <xf numFmtId="0" fontId="28" fillId="0" borderId="0" xfId="6" applyFont="1" applyAlignment="1">
      <alignment vertical="center"/>
    </xf>
    <xf numFmtId="0" fontId="27" fillId="0" borderId="0" xfId="6" applyFont="1" applyAlignment="1">
      <alignment vertical="center"/>
    </xf>
    <xf numFmtId="0" fontId="27" fillId="0" borderId="0" xfId="6" applyFont="1"/>
    <xf numFmtId="0" fontId="29" fillId="0" borderId="0" xfId="6" applyFont="1" applyAlignment="1">
      <alignment vertical="center"/>
    </xf>
    <xf numFmtId="0" fontId="30" fillId="6" borderId="0" xfId="3" applyFont="1" applyFill="1" applyAlignment="1">
      <alignment vertical="center"/>
    </xf>
    <xf numFmtId="4" fontId="29" fillId="0" borderId="0" xfId="6" applyNumberFormat="1" applyFont="1" applyAlignment="1">
      <alignment vertical="center"/>
    </xf>
    <xf numFmtId="0" fontId="13" fillId="0" borderId="0" xfId="3" applyFont="1"/>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3"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3" applyFont="1" applyAlignment="1">
      <alignment vertical="center"/>
    </xf>
    <xf numFmtId="0" fontId="12" fillId="0" borderId="0" xfId="6" applyFont="1" applyAlignment="1">
      <alignment horizontal="left"/>
    </xf>
    <xf numFmtId="0" fontId="12" fillId="0" borderId="0" xfId="6" applyFont="1"/>
    <xf numFmtId="0" fontId="35" fillId="6" borderId="0" xfId="3" applyFont="1" applyFill="1" applyAlignment="1">
      <alignment horizontal="center" vertical="center"/>
    </xf>
    <xf numFmtId="0" fontId="14" fillId="0" borderId="0" xfId="6" applyFont="1" applyAlignment="1">
      <alignment vertical="center"/>
    </xf>
    <xf numFmtId="0" fontId="11" fillId="0" borderId="0" xfId="6" applyFont="1" applyAlignment="1">
      <alignment horizontal="left" vertical="center" indent="40"/>
    </xf>
    <xf numFmtId="0" fontId="12" fillId="0" borderId="0" xfId="6" quotePrefix="1" applyFont="1" applyAlignment="1">
      <alignment vertical="center" wrapText="1"/>
    </xf>
    <xf numFmtId="4" fontId="11" fillId="0" borderId="0" xfId="6" applyNumberFormat="1" applyFont="1" applyAlignment="1">
      <alignment horizontal="left" vertical="center" indent="40"/>
    </xf>
    <xf numFmtId="0" fontId="11" fillId="0" borderId="0" xfId="6" applyFont="1" applyAlignment="1">
      <alignment horizontal="center" vertical="center"/>
    </xf>
    <xf numFmtId="0" fontId="19" fillId="0" borderId="0" xfId="6" applyFont="1" applyAlignment="1">
      <alignment vertical="center" wrapText="1"/>
    </xf>
    <xf numFmtId="0" fontId="11" fillId="0" borderId="0" xfId="6" applyFont="1" applyAlignment="1">
      <alignment horizontal="right" vertical="center" wrapText="1" indent="1"/>
    </xf>
    <xf numFmtId="0" fontId="11" fillId="0" borderId="0" xfId="6" applyFont="1" applyAlignment="1">
      <alignment vertical="center" wrapText="1"/>
    </xf>
    <xf numFmtId="0" fontId="11" fillId="0" borderId="0" xfId="6" applyFont="1" applyAlignment="1">
      <alignment horizontal="center" vertical="center" wrapText="1"/>
    </xf>
    <xf numFmtId="0" fontId="37" fillId="6" borderId="41" xfId="10" quotePrefix="1" applyFont="1" applyBorder="1" applyAlignment="1">
      <alignment vertical="center" wrapText="1"/>
    </xf>
    <xf numFmtId="0" fontId="12" fillId="0" borderId="0" xfId="6" applyFont="1" applyAlignment="1">
      <alignment wrapText="1"/>
    </xf>
    <xf numFmtId="0" fontId="37" fillId="6" borderId="0" xfId="10" quotePrefix="1" applyFont="1" applyBorder="1" applyAlignment="1">
      <alignment vertical="center" wrapText="1"/>
    </xf>
    <xf numFmtId="0" fontId="12" fillId="0" borderId="0" xfId="6" applyFont="1" applyAlignment="1">
      <alignment horizontal="center" wrapText="1"/>
    </xf>
    <xf numFmtId="0" fontId="37" fillId="6" borderId="41" xfId="11" quotePrefix="1" applyFont="1" applyBorder="1" applyAlignment="1">
      <alignment horizontal="left" vertical="center" wrapText="1"/>
    </xf>
    <xf numFmtId="0" fontId="37" fillId="6" borderId="0" xfId="11" quotePrefix="1" applyFont="1" applyBorder="1" applyAlignment="1">
      <alignment horizontal="left" vertical="center" wrapText="1"/>
    </xf>
    <xf numFmtId="0" fontId="40" fillId="6" borderId="41" xfId="12" quotePrefix="1" applyFont="1" applyBorder="1" applyAlignment="1">
      <alignment horizontal="left" vertical="center" wrapText="1"/>
    </xf>
    <xf numFmtId="0" fontId="17"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3" xfId="15" quotePrefix="1" applyFont="1" applyBorder="1" applyAlignment="1">
      <alignment horizontal="left" vertical="center" wrapText="1"/>
    </xf>
    <xf numFmtId="0" fontId="17" fillId="6" borderId="47" xfId="15" quotePrefix="1" applyFont="1" applyBorder="1" applyAlignment="1">
      <alignment horizontal="left" vertical="center" wrapText="1"/>
    </xf>
    <xf numFmtId="0" fontId="17" fillId="6" borderId="51" xfId="15" quotePrefix="1" applyFont="1" applyBorder="1" applyAlignment="1">
      <alignment horizontal="left" vertical="center" wrapText="1" indent="4"/>
    </xf>
    <xf numFmtId="0" fontId="42" fillId="6" borderId="0" xfId="14" quotePrefix="1" applyFont="1" applyBorder="1" applyAlignment="1">
      <alignment horizontal="left" vertical="center" wrapText="1"/>
    </xf>
    <xf numFmtId="0" fontId="40" fillId="6" borderId="56" xfId="11" quotePrefix="1" applyFont="1" applyBorder="1" applyAlignment="1">
      <alignment horizontal="left" vertical="center" wrapText="1"/>
    </xf>
    <xf numFmtId="0" fontId="17" fillId="6" borderId="43" xfId="12" quotePrefix="1" applyFont="1" applyBorder="1" applyAlignment="1">
      <alignment horizontal="left" vertical="center" wrapText="1"/>
    </xf>
    <xf numFmtId="0" fontId="17" fillId="6" borderId="43" xfId="13" quotePrefix="1" applyFont="1" applyBorder="1" applyAlignment="1">
      <alignment horizontal="left" vertical="center" wrapText="1"/>
    </xf>
    <xf numFmtId="0" fontId="17" fillId="6" borderId="0" xfId="13" quotePrefix="1" applyFont="1" applyBorder="1" applyAlignment="1">
      <alignment horizontal="left" vertical="center" wrapText="1"/>
    </xf>
    <xf numFmtId="0" fontId="37" fillId="6" borderId="56" xfId="11" quotePrefix="1" applyFont="1" applyBorder="1" applyAlignment="1">
      <alignment horizontal="left" vertical="center" wrapText="1"/>
    </xf>
    <xf numFmtId="0" fontId="24" fillId="6" borderId="43" xfId="13" quotePrefix="1" applyFont="1" applyBorder="1" applyAlignment="1">
      <alignment horizontal="left" vertical="center" wrapText="1"/>
    </xf>
    <xf numFmtId="0" fontId="24" fillId="6" borderId="47" xfId="13" quotePrefix="1" applyFont="1" applyBorder="1" applyAlignment="1">
      <alignment horizontal="left" vertical="center" wrapText="1"/>
    </xf>
    <xf numFmtId="0" fontId="24" fillId="6" borderId="51" xfId="13" quotePrefix="1" applyFont="1" applyBorder="1" applyAlignment="1">
      <alignment horizontal="left" vertical="center" wrapText="1"/>
    </xf>
    <xf numFmtId="0" fontId="16" fillId="0" borderId="0" xfId="3" applyFont="1" applyAlignment="1">
      <alignment horizontal="left" vertical="center" wrapText="1"/>
    </xf>
    <xf numFmtId="3" fontId="9" fillId="0" borderId="0" xfId="3" applyNumberFormat="1" applyFont="1" applyAlignment="1">
      <alignment horizontal="center" wrapText="1"/>
    </xf>
    <xf numFmtId="0" fontId="16" fillId="0" borderId="0" xfId="3" applyFont="1" applyAlignment="1">
      <alignment horizontal="center" wrapText="1"/>
    </xf>
    <xf numFmtId="0" fontId="9" fillId="10" borderId="4" xfId="3" applyFont="1" applyFill="1" applyBorder="1" applyAlignment="1">
      <alignment horizontal="left" vertical="center" wrapText="1"/>
    </xf>
    <xf numFmtId="0" fontId="9" fillId="0" borderId="0" xfId="3" applyFont="1" applyAlignment="1">
      <alignment horizontal="center" wrapText="1"/>
    </xf>
    <xf numFmtId="0" fontId="9" fillId="0" borderId="0" xfId="4" applyFont="1"/>
    <xf numFmtId="0" fontId="16" fillId="0" borderId="1" xfId="9" applyFont="1" applyBorder="1" applyAlignment="1">
      <alignment horizontal="left" vertical="center" wrapText="1"/>
    </xf>
    <xf numFmtId="3" fontId="9" fillId="5" borderId="1" xfId="3" applyNumberFormat="1" applyFont="1" applyFill="1" applyBorder="1" applyAlignment="1">
      <alignment horizontal="center" wrapText="1"/>
    </xf>
    <xf numFmtId="0" fontId="9" fillId="0" borderId="0" xfId="9" applyFont="1" applyAlignment="1">
      <alignment horizontal="center" wrapText="1"/>
    </xf>
    <xf numFmtId="0" fontId="9" fillId="0" borderId="0" xfId="3" applyFont="1" applyAlignment="1">
      <alignment horizontal="left" vertical="center" wrapText="1"/>
    </xf>
    <xf numFmtId="0" fontId="9" fillId="0" borderId="0" xfId="6" applyFont="1" applyAlignment="1">
      <alignment horizontal="center" wrapText="1"/>
    </xf>
    <xf numFmtId="0" fontId="12" fillId="0" borderId="0" xfId="6" applyFont="1" applyAlignment="1">
      <alignment horizontal="left" wrapText="1"/>
    </xf>
    <xf numFmtId="3" fontId="12" fillId="5" borderId="1" xfId="6" applyNumberFormat="1" applyFont="1" applyFill="1" applyBorder="1" applyAlignment="1">
      <alignment horizontal="center" wrapText="1"/>
    </xf>
    <xf numFmtId="3" fontId="43" fillId="0" borderId="0" xfId="3" applyNumberFormat="1" applyFont="1" applyAlignment="1" applyProtection="1">
      <alignment horizontal="center" wrapText="1"/>
      <protection locked="0"/>
    </xf>
    <xf numFmtId="3" fontId="43" fillId="0" borderId="0" xfId="3" applyNumberFormat="1" applyFont="1" applyAlignment="1" applyProtection="1">
      <alignment horizontal="left" vertical="center" wrapText="1"/>
      <protection locked="0"/>
    </xf>
    <xf numFmtId="3" fontId="21" fillId="0" borderId="0" xfId="3" applyNumberFormat="1" applyFont="1" applyAlignment="1">
      <alignment horizontal="center" wrapText="1"/>
    </xf>
    <xf numFmtId="3" fontId="21" fillId="0" borderId="0" xfId="3" applyNumberFormat="1" applyFont="1" applyAlignment="1">
      <alignment horizontal="left" vertical="center" wrapText="1"/>
    </xf>
    <xf numFmtId="0" fontId="16" fillId="0" borderId="0" xfId="3" applyFont="1" applyAlignment="1">
      <alignment horizontal="left" vertical="top" wrapText="1"/>
    </xf>
    <xf numFmtId="0" fontId="16" fillId="0" borderId="4" xfId="3" applyFont="1" applyBorder="1" applyAlignment="1">
      <alignment horizontal="left" vertical="center"/>
    </xf>
    <xf numFmtId="0" fontId="16" fillId="0" borderId="4" xfId="3" applyFont="1" applyBorder="1" applyAlignment="1">
      <alignment horizontal="left" vertical="center" wrapText="1"/>
    </xf>
    <xf numFmtId="2" fontId="12" fillId="5" borderId="1" xfId="6" applyNumberFormat="1" applyFont="1" applyFill="1" applyBorder="1" applyAlignment="1">
      <alignment horizontal="center" wrapText="1"/>
    </xf>
    <xf numFmtId="2" fontId="12" fillId="0" borderId="0" xfId="6" applyNumberFormat="1" applyFont="1" applyAlignment="1">
      <alignment horizontal="center" wrapText="1"/>
    </xf>
    <xf numFmtId="0" fontId="11" fillId="0" borderId="0" xfId="6" applyFont="1" applyAlignment="1">
      <alignment vertical="top" wrapText="1"/>
    </xf>
    <xf numFmtId="3" fontId="21" fillId="0" borderId="0" xfId="3" applyNumberFormat="1" applyFont="1" applyAlignment="1">
      <alignment horizontal="left" vertical="center"/>
    </xf>
    <xf numFmtId="0" fontId="4" fillId="0" borderId="0" xfId="1" applyAlignment="1">
      <alignment vertical="center" wrapText="1"/>
    </xf>
    <xf numFmtId="0" fontId="2" fillId="0" borderId="0" xfId="0" applyFont="1"/>
    <xf numFmtId="0" fontId="12" fillId="0" borderId="0" xfId="6" applyFont="1" applyAlignment="1">
      <alignment horizontal="right" vertical="center"/>
    </xf>
    <xf numFmtId="0" fontId="45" fillId="0" borderId="0" xfId="6" applyFont="1" applyAlignment="1">
      <alignment vertical="center"/>
    </xf>
    <xf numFmtId="0" fontId="46" fillId="0" borderId="0" xfId="3" applyFont="1" applyAlignment="1">
      <alignment vertical="center"/>
    </xf>
    <xf numFmtId="0" fontId="24" fillId="0" borderId="0" xfId="6" applyFont="1" applyAlignment="1">
      <alignment vertical="center"/>
    </xf>
    <xf numFmtId="0" fontId="12" fillId="0" borderId="1" xfId="6" applyFont="1" applyBorder="1" applyAlignment="1">
      <alignment wrapText="1"/>
    </xf>
    <xf numFmtId="0" fontId="16" fillId="0" borderId="19" xfId="3" applyFont="1" applyBorder="1" applyAlignment="1">
      <alignment horizontal="left" vertical="center" wrapText="1"/>
    </xf>
    <xf numFmtId="0" fontId="16" fillId="0" borderId="0" xfId="4" applyFont="1"/>
    <xf numFmtId="0" fontId="0" fillId="0" borderId="59" xfId="0" applyBorder="1"/>
    <xf numFmtId="0" fontId="2" fillId="0" borderId="59" xfId="0" applyFont="1" applyBorder="1"/>
    <xf numFmtId="0" fontId="22" fillId="0" borderId="0" xfId="8" applyFont="1" applyAlignment="1">
      <alignment horizontal="left" vertical="top"/>
    </xf>
    <xf numFmtId="4" fontId="12" fillId="0" borderId="0" xfId="8" applyNumberFormat="1" applyFont="1" applyAlignment="1">
      <alignment vertical="center"/>
    </xf>
    <xf numFmtId="4" fontId="12" fillId="0" borderId="0" xfId="6" applyNumberFormat="1" applyFont="1" applyAlignment="1">
      <alignment horizontal="left" vertical="center"/>
    </xf>
    <xf numFmtId="4" fontId="12" fillId="0" borderId="0" xfId="6" applyNumberFormat="1" applyFont="1" applyAlignment="1">
      <alignment vertical="center"/>
    </xf>
    <xf numFmtId="0" fontId="48" fillId="0" borderId="0" xfId="0" applyFont="1" applyAlignment="1">
      <alignment vertical="top"/>
    </xf>
    <xf numFmtId="0" fontId="24" fillId="0" borderId="0" xfId="0" applyFont="1"/>
    <xf numFmtId="0" fontId="24" fillId="9" borderId="11" xfId="6" applyFont="1" applyFill="1" applyBorder="1" applyAlignment="1">
      <alignment horizontal="left" vertical="top"/>
    </xf>
    <xf numFmtId="0" fontId="37" fillId="9" borderId="12" xfId="6" applyFont="1" applyFill="1" applyBorder="1" applyAlignment="1">
      <alignment horizontal="center" vertical="center"/>
    </xf>
    <xf numFmtId="0" fontId="37" fillId="9" borderId="13" xfId="6"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49" fillId="0" borderId="0" xfId="0" applyFont="1"/>
    <xf numFmtId="0" fontId="37" fillId="9" borderId="11" xfId="6" applyFont="1" applyFill="1" applyBorder="1" applyAlignment="1">
      <alignment horizontal="left" vertical="center"/>
    </xf>
    <xf numFmtId="0" fontId="24" fillId="9" borderId="12" xfId="6" applyFont="1" applyFill="1" applyBorder="1" applyAlignment="1">
      <alignment horizontal="center" vertical="center"/>
    </xf>
    <xf numFmtId="0" fontId="24" fillId="9" borderId="13" xfId="6" applyFont="1" applyFill="1" applyBorder="1" applyAlignment="1">
      <alignment horizontal="center" vertical="center"/>
    </xf>
    <xf numFmtId="0" fontId="24" fillId="0" borderId="14" xfId="6" applyFont="1" applyBorder="1" applyAlignment="1">
      <alignment horizontal="left" vertical="center"/>
    </xf>
    <xf numFmtId="3" fontId="24" fillId="0" borderId="1" xfId="6" applyNumberFormat="1" applyFont="1" applyBorder="1" applyAlignment="1">
      <alignment horizontal="center" vertical="center"/>
    </xf>
    <xf numFmtId="3" fontId="24" fillId="0" borderId="15" xfId="6" applyNumberFormat="1" applyFont="1" applyBorder="1" applyAlignment="1">
      <alignment horizontal="center" vertical="center"/>
    </xf>
    <xf numFmtId="0" fontId="24" fillId="0" borderId="14" xfId="6" applyFont="1" applyBorder="1" applyAlignment="1">
      <alignment horizontal="left" vertical="center" indent="3"/>
    </xf>
    <xf numFmtId="0" fontId="37" fillId="0" borderId="14" xfId="6" applyFont="1" applyBorder="1" applyAlignment="1">
      <alignment horizontal="left" vertical="center"/>
    </xf>
    <xf numFmtId="3" fontId="37" fillId="0" borderId="19" xfId="6" applyNumberFormat="1" applyFont="1" applyBorder="1" applyAlignment="1">
      <alignment horizontal="center" vertical="center"/>
    </xf>
    <xf numFmtId="3" fontId="37" fillId="0" borderId="35" xfId="6" applyNumberFormat="1" applyFont="1" applyBorder="1" applyAlignment="1">
      <alignment horizontal="center" vertical="center"/>
    </xf>
    <xf numFmtId="3" fontId="24" fillId="9" borderId="12" xfId="6" applyNumberFormat="1" applyFont="1" applyFill="1" applyBorder="1" applyAlignment="1">
      <alignment horizontal="center" vertical="center"/>
    </xf>
    <xf numFmtId="3" fontId="24" fillId="9" borderId="13" xfId="6" applyNumberFormat="1" applyFont="1" applyFill="1" applyBorder="1" applyAlignment="1">
      <alignment horizontal="center" vertical="center"/>
    </xf>
    <xf numFmtId="0" fontId="37" fillId="0" borderId="16" xfId="6" applyFont="1" applyBorder="1" applyAlignment="1">
      <alignment horizontal="left" vertical="center"/>
    </xf>
    <xf numFmtId="3" fontId="37" fillId="0" borderId="17" xfId="6" applyNumberFormat="1" applyFont="1" applyBorder="1" applyAlignment="1">
      <alignment horizontal="center" vertical="center"/>
    </xf>
    <xf numFmtId="3" fontId="37" fillId="0" borderId="18" xfId="6" applyNumberFormat="1" applyFont="1" applyBorder="1" applyAlignment="1">
      <alignment horizontal="center" vertical="center"/>
    </xf>
    <xf numFmtId="0" fontId="37" fillId="9" borderId="14" xfId="6" applyFont="1" applyFill="1" applyBorder="1" applyAlignment="1">
      <alignment horizontal="left" vertical="center"/>
    </xf>
    <xf numFmtId="3" fontId="24" fillId="9" borderId="0" xfId="6" applyNumberFormat="1" applyFont="1" applyFill="1" applyAlignment="1">
      <alignment horizontal="center" vertical="center"/>
    </xf>
    <xf numFmtId="3" fontId="24" fillId="9" borderId="33" xfId="6" applyNumberFormat="1" applyFont="1" applyFill="1" applyBorder="1" applyAlignment="1">
      <alignment horizontal="center" vertical="center"/>
    </xf>
    <xf numFmtId="0" fontId="24" fillId="9" borderId="7" xfId="6" applyFont="1" applyFill="1" applyBorder="1" applyAlignment="1">
      <alignment horizontal="left" vertical="top"/>
    </xf>
    <xf numFmtId="0" fontId="37" fillId="9" borderId="8" xfId="6" applyFont="1" applyFill="1" applyBorder="1" applyAlignment="1">
      <alignment horizontal="center" vertical="center"/>
    </xf>
    <xf numFmtId="0" fontId="37" fillId="9" borderId="9" xfId="6" applyFont="1" applyFill="1" applyBorder="1" applyAlignment="1">
      <alignment horizontal="center" vertical="center"/>
    </xf>
    <xf numFmtId="1" fontId="24" fillId="0" borderId="1" xfId="6" applyNumberFormat="1" applyFont="1" applyBorder="1" applyAlignment="1">
      <alignment horizontal="center" vertical="center"/>
    </xf>
    <xf numFmtId="1" fontId="24" fillId="0" borderId="15" xfId="6" applyNumberFormat="1" applyFont="1" applyBorder="1" applyAlignment="1">
      <alignment horizontal="center" vertical="center"/>
    </xf>
    <xf numFmtId="0" fontId="24" fillId="0" borderId="14" xfId="6" applyFont="1" applyBorder="1" applyAlignment="1">
      <alignment horizontal="left" vertical="center" wrapText="1"/>
    </xf>
    <xf numFmtId="3" fontId="24" fillId="0" borderId="15" xfId="0" applyNumberFormat="1" applyFont="1" applyBorder="1" applyAlignment="1">
      <alignment horizontal="center" wrapText="1"/>
    </xf>
    <xf numFmtId="1" fontId="24" fillId="9" borderId="12" xfId="6" applyNumberFormat="1" applyFont="1" applyFill="1" applyBorder="1" applyAlignment="1">
      <alignment horizontal="center" vertical="center"/>
    </xf>
    <xf numFmtId="1" fontId="24" fillId="9" borderId="13" xfId="6" applyNumberFormat="1" applyFont="1" applyFill="1" applyBorder="1" applyAlignment="1">
      <alignment horizontal="center" vertical="center"/>
    </xf>
    <xf numFmtId="0" fontId="24" fillId="0" borderId="0" xfId="0" applyFont="1" applyAlignment="1">
      <alignment vertical="top"/>
    </xf>
    <xf numFmtId="3" fontId="48"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7" applyNumberFormat="1" applyFont="1" applyFill="1" applyBorder="1" applyAlignment="1">
      <alignment horizontal="center" vertical="center"/>
    </xf>
    <xf numFmtId="3" fontId="9" fillId="5" borderId="1" xfId="7" applyNumberFormat="1" applyFont="1" applyFill="1" applyBorder="1" applyAlignment="1">
      <alignment horizontal="center" vertical="center"/>
    </xf>
    <xf numFmtId="3" fontId="9" fillId="5" borderId="15" xfId="7"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7" applyNumberFormat="1" applyFont="1" applyFill="1" applyBorder="1" applyAlignment="1">
      <alignment horizontal="center" vertical="center"/>
    </xf>
    <xf numFmtId="3" fontId="16" fillId="5" borderId="17" xfId="7" applyNumberFormat="1" applyFont="1" applyFill="1" applyBorder="1" applyAlignment="1">
      <alignment horizontal="center" vertical="center"/>
    </xf>
    <xf numFmtId="3" fontId="16" fillId="5" borderId="18" xfId="7" applyNumberFormat="1" applyFont="1" applyFill="1" applyBorder="1" applyAlignment="1">
      <alignment horizontal="center" vertical="center"/>
    </xf>
    <xf numFmtId="0" fontId="44" fillId="0" borderId="0" xfId="3" applyFont="1" applyAlignment="1">
      <alignment horizontal="center" vertical="center" wrapText="1"/>
    </xf>
    <xf numFmtId="0" fontId="50" fillId="0" borderId="0" xfId="0" applyFont="1" applyAlignment="1">
      <alignment horizontal="center" vertical="center"/>
    </xf>
    <xf numFmtId="0" fontId="49" fillId="0" borderId="0" xfId="0" applyFont="1" applyAlignment="1">
      <alignment horizontal="center" vertical="center"/>
    </xf>
    <xf numFmtId="0" fontId="44" fillId="0" borderId="0" xfId="3"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49" fillId="0" borderId="0" xfId="0" applyNumberFormat="1" applyFont="1" applyAlignment="1">
      <alignment horizontal="center" vertical="center"/>
    </xf>
    <xf numFmtId="3" fontId="49"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24" fillId="3" borderId="0" xfId="0" applyFont="1" applyFill="1"/>
    <xf numFmtId="0" fontId="48" fillId="3" borderId="0" xfId="0" applyFont="1" applyFill="1"/>
    <xf numFmtId="0" fontId="49"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0" fontId="49" fillId="4" borderId="14" xfId="0" applyFont="1" applyFill="1" applyBorder="1"/>
    <xf numFmtId="0" fontId="48"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7" applyNumberFormat="1" applyFont="1" applyFill="1" applyBorder="1" applyAlignment="1">
      <alignment horizontal="center" vertical="center"/>
    </xf>
    <xf numFmtId="3" fontId="16" fillId="5" borderId="37" xfId="7" applyNumberFormat="1" applyFont="1" applyFill="1" applyBorder="1" applyAlignment="1">
      <alignment horizontal="center" vertical="center"/>
    </xf>
    <xf numFmtId="0" fontId="49" fillId="0" borderId="0" xfId="0" applyFont="1" applyAlignment="1">
      <alignment horizontal="left" indent="2"/>
    </xf>
    <xf numFmtId="0" fontId="52" fillId="0" borderId="0" xfId="1" applyFont="1" applyAlignme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37" fillId="3" borderId="0" xfId="0" applyFont="1" applyFill="1" applyAlignment="1">
      <alignment wrapText="1"/>
    </xf>
    <xf numFmtId="0" fontId="24" fillId="3" borderId="0" xfId="0" applyFont="1" applyFill="1" applyAlignment="1">
      <alignment vertical="center" wrapText="1"/>
    </xf>
    <xf numFmtId="0" fontId="49" fillId="3" borderId="0" xfId="0" applyFont="1" applyFill="1"/>
    <xf numFmtId="0" fontId="48" fillId="3" borderId="0" xfId="1" applyFont="1" applyFill="1"/>
    <xf numFmtId="0" fontId="48" fillId="3" borderId="0" xfId="1" applyFont="1" applyFill="1" applyAlignment="1">
      <alignment horizontal="left"/>
    </xf>
    <xf numFmtId="0" fontId="37" fillId="3" borderId="0" xfId="0" applyFont="1" applyFill="1" applyAlignment="1">
      <alignment horizontal="left" wrapText="1"/>
    </xf>
    <xf numFmtId="3" fontId="24" fillId="3" borderId="14" xfId="0" applyNumberFormat="1" applyFont="1" applyFill="1" applyBorder="1" applyAlignment="1">
      <alignment horizontal="center"/>
    </xf>
    <xf numFmtId="3" fontId="24" fillId="3" borderId="33" xfId="0" applyNumberFormat="1" applyFont="1" applyFill="1" applyBorder="1" applyAlignment="1">
      <alignment horizontal="center"/>
    </xf>
    <xf numFmtId="0" fontId="15" fillId="6" borderId="0" xfId="4" applyFont="1" applyFill="1" applyAlignment="1">
      <alignment horizontal="center" vertical="center"/>
    </xf>
    <xf numFmtId="0" fontId="38" fillId="0" borderId="0" xfId="0" applyFont="1" applyAlignment="1">
      <alignment horizontal="lef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0" fontId="48" fillId="0" borderId="0" xfId="1" applyFont="1"/>
    <xf numFmtId="49" fontId="16" fillId="3" borderId="36" xfId="7" applyNumberFormat="1" applyFont="1" applyFill="1" applyBorder="1" applyAlignment="1">
      <alignment horizontal="center" vertical="center"/>
    </xf>
    <xf numFmtId="49" fontId="16" fillId="3" borderId="17" xfId="7" applyNumberFormat="1" applyFont="1" applyFill="1" applyBorder="1" applyAlignment="1">
      <alignment horizontal="center" vertical="center"/>
    </xf>
    <xf numFmtId="49" fontId="16" fillId="3" borderId="18" xfId="7" applyNumberFormat="1" applyFont="1" applyFill="1" applyBorder="1" applyAlignment="1">
      <alignment horizontal="center" vertical="center"/>
    </xf>
    <xf numFmtId="49" fontId="16" fillId="3" borderId="30" xfId="7" applyNumberFormat="1" applyFont="1" applyFill="1" applyBorder="1" applyAlignment="1">
      <alignment horizontal="center"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3" fontId="24" fillId="3" borderId="1" xfId="0" applyNumberFormat="1" applyFont="1" applyFill="1" applyBorder="1" applyAlignment="1">
      <alignment horizontal="center"/>
    </xf>
    <xf numFmtId="3" fontId="24" fillId="3" borderId="0" xfId="0" applyNumberFormat="1" applyFont="1" applyFill="1" applyAlignment="1">
      <alignment horizontal="center"/>
    </xf>
    <xf numFmtId="3" fontId="24" fillId="3" borderId="29" xfId="0" applyNumberFormat="1" applyFont="1" applyFill="1" applyBorder="1" applyAlignment="1">
      <alignment horizontal="center"/>
    </xf>
    <xf numFmtId="3" fontId="24" fillId="3" borderId="15" xfId="0" applyNumberFormat="1" applyFont="1" applyFill="1" applyBorder="1" applyAlignment="1">
      <alignment horizontal="center"/>
    </xf>
    <xf numFmtId="1" fontId="24" fillId="6" borderId="45"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6"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6" applyNumberFormat="1" applyFont="1" applyAlignment="1">
      <alignment horizontal="center" wrapText="1"/>
    </xf>
    <xf numFmtId="1" fontId="9" fillId="0" borderId="4" xfId="0" applyNumberFormat="1" applyFont="1" applyBorder="1" applyAlignment="1">
      <alignment horizontal="center" wrapText="1"/>
    </xf>
    <xf numFmtId="1" fontId="9" fillId="0" borderId="38" xfId="0" applyNumberFormat="1" applyFont="1" applyBorder="1" applyAlignment="1">
      <alignment horizontal="center" wrapText="1"/>
    </xf>
    <xf numFmtId="1" fontId="9" fillId="0" borderId="39"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4" xfId="0" applyNumberFormat="1" applyFont="1" applyFill="1" applyBorder="1" applyAlignment="1" applyProtection="1">
      <alignment horizontal="center" wrapText="1"/>
      <protection locked="0"/>
    </xf>
    <xf numFmtId="1" fontId="24" fillId="6" borderId="46" xfId="0" applyNumberFormat="1" applyFont="1" applyFill="1" applyBorder="1" applyAlignment="1" applyProtection="1">
      <alignment horizontal="center" wrapText="1"/>
      <protection locked="0"/>
    </xf>
    <xf numFmtId="1" fontId="24" fillId="6" borderId="48" xfId="0" applyNumberFormat="1" applyFont="1" applyFill="1" applyBorder="1" applyAlignment="1" applyProtection="1">
      <alignment horizontal="center" wrapText="1"/>
      <protection locked="0"/>
    </xf>
    <xf numFmtId="1" fontId="24" fillId="5" borderId="48" xfId="0" applyNumberFormat="1" applyFont="1" applyFill="1" applyBorder="1" applyAlignment="1">
      <alignment horizontal="center" wrapText="1"/>
    </xf>
    <xf numFmtId="1" fontId="24" fillId="6" borderId="52" xfId="0" applyNumberFormat="1" applyFont="1" applyFill="1" applyBorder="1" applyAlignment="1" applyProtection="1">
      <alignment horizontal="center" wrapText="1"/>
      <protection locked="0"/>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4" quotePrefix="1" applyNumberFormat="1" applyFont="1" applyFill="1" applyBorder="1" applyAlignment="1">
      <alignment horizontal="center" wrapText="1"/>
    </xf>
    <xf numFmtId="1" fontId="40" fillId="0" borderId="10" xfId="11"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2" quotePrefix="1" applyNumberFormat="1" applyFont="1" applyFill="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0" xfId="13"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0" xfId="0" applyNumberFormat="1" applyFont="1" applyFill="1" applyBorder="1" applyAlignment="1" applyProtection="1">
      <alignment horizontal="center" wrapText="1"/>
      <protection locked="0"/>
    </xf>
    <xf numFmtId="1" fontId="24" fillId="6" borderId="57"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9" fillId="0" borderId="0" xfId="3" applyNumberFormat="1" applyFont="1" applyAlignment="1">
      <alignment horizontal="center" wrapText="1"/>
    </xf>
    <xf numFmtId="1" fontId="16" fillId="0" borderId="0" xfId="3" applyNumberFormat="1" applyFont="1" applyAlignment="1">
      <alignment horizontal="center" wrapText="1"/>
    </xf>
    <xf numFmtId="1" fontId="9" fillId="6" borderId="6" xfId="3" applyNumberFormat="1" applyFont="1" applyFill="1" applyBorder="1" applyAlignment="1" applyProtection="1">
      <alignment horizontal="center" wrapText="1"/>
      <protection locked="0"/>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0" xfId="0" applyNumberFormat="1" applyFont="1" applyFill="1" applyBorder="1" applyAlignment="1">
      <alignment horizontal="center"/>
    </xf>
    <xf numFmtId="0" fontId="24" fillId="0" borderId="0" xfId="0" applyFont="1" applyAlignment="1">
      <alignment wrapText="1"/>
    </xf>
    <xf numFmtId="0" fontId="16" fillId="0" borderId="1" xfId="3" applyFont="1" applyBorder="1"/>
    <xf numFmtId="0" fontId="56" fillId="4" borderId="14" xfId="0" applyFont="1" applyFill="1" applyBorder="1"/>
    <xf numFmtId="0" fontId="9" fillId="4" borderId="0" xfId="0" applyFont="1" applyFill="1" applyAlignment="1">
      <alignment horizontal="right" vertical="center" indent="2"/>
    </xf>
    <xf numFmtId="3" fontId="9" fillId="3" borderId="34" xfId="7" applyNumberFormat="1" applyFont="1" applyFill="1" applyBorder="1" applyAlignment="1">
      <alignment horizontal="center" vertical="center"/>
    </xf>
    <xf numFmtId="3" fontId="9" fillId="3" borderId="19" xfId="7" applyNumberFormat="1" applyFont="1" applyFill="1" applyBorder="1" applyAlignment="1">
      <alignment horizontal="center" vertical="center"/>
    </xf>
    <xf numFmtId="3" fontId="9" fillId="5" borderId="35" xfId="7" applyNumberFormat="1" applyFont="1" applyFill="1" applyBorder="1" applyAlignment="1">
      <alignment horizontal="center" vertical="center"/>
    </xf>
    <xf numFmtId="0" fontId="56"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6" fillId="0" borderId="0" xfId="0" applyFont="1"/>
    <xf numFmtId="3" fontId="9" fillId="3" borderId="27" xfId="0" applyNumberFormat="1" applyFont="1" applyFill="1" applyBorder="1" applyAlignment="1">
      <alignment horizontal="center" vertical="center"/>
    </xf>
    <xf numFmtId="3" fontId="9" fillId="3" borderId="4" xfId="0" applyNumberFormat="1" applyFont="1" applyFill="1" applyBorder="1" applyAlignment="1">
      <alignment horizontal="center" vertical="center"/>
    </xf>
    <xf numFmtId="3" fontId="9" fillId="3" borderId="28" xfId="0" applyNumberFormat="1" applyFont="1" applyFill="1" applyBorder="1" applyAlignment="1">
      <alignment horizontal="center" vertical="center"/>
    </xf>
    <xf numFmtId="3" fontId="9" fillId="3" borderId="2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3" fontId="9" fillId="3" borderId="0" xfId="0" applyNumberFormat="1" applyFont="1" applyFill="1" applyAlignment="1">
      <alignment horizontal="center" vertical="center"/>
    </xf>
    <xf numFmtId="3" fontId="9" fillId="3" borderId="33" xfId="0" applyNumberFormat="1" applyFont="1" applyFill="1" applyBorder="1" applyAlignment="1">
      <alignment horizontal="center" vertical="center"/>
    </xf>
    <xf numFmtId="170" fontId="9" fillId="3" borderId="29" xfId="0" applyNumberFormat="1" applyFont="1" applyFill="1" applyBorder="1" applyAlignment="1">
      <alignment horizontal="center" vertical="center"/>
    </xf>
    <xf numFmtId="170" fontId="9" fillId="3" borderId="1" xfId="0" applyNumberFormat="1" applyFont="1" applyFill="1" applyBorder="1" applyAlignment="1">
      <alignment horizontal="center" vertical="center"/>
    </xf>
    <xf numFmtId="170" fontId="9" fillId="3" borderId="15" xfId="0" applyNumberFormat="1" applyFont="1" applyFill="1" applyBorder="1" applyAlignment="1">
      <alignment horizontal="center" vertical="center"/>
    </xf>
    <xf numFmtId="3" fontId="9" fillId="3" borderId="60" xfId="0" applyNumberFormat="1" applyFont="1" applyFill="1" applyBorder="1" applyAlignment="1">
      <alignment horizontal="center" vertical="center"/>
    </xf>
    <xf numFmtId="3" fontId="9" fillId="3" borderId="31" xfId="0" applyNumberFormat="1" applyFont="1" applyFill="1" applyBorder="1" applyAlignment="1">
      <alignment horizontal="center" vertical="center"/>
    </xf>
    <xf numFmtId="3" fontId="9" fillId="3" borderId="32" xfId="0" applyNumberFormat="1" applyFont="1" applyFill="1" applyBorder="1" applyAlignment="1">
      <alignment horizontal="center" vertical="center"/>
    </xf>
    <xf numFmtId="3" fontId="9" fillId="5" borderId="3" xfId="7" applyNumberFormat="1" applyFont="1" applyFill="1" applyBorder="1" applyAlignment="1">
      <alignment horizontal="center" vertical="center"/>
    </xf>
    <xf numFmtId="3" fontId="9" fillId="3" borderId="39"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170" fontId="9" fillId="3" borderId="3" xfId="0" applyNumberFormat="1" applyFont="1" applyFill="1" applyBorder="1" applyAlignment="1">
      <alignment horizontal="center" vertical="center"/>
    </xf>
    <xf numFmtId="3" fontId="9" fillId="3" borderId="22" xfId="7" applyNumberFormat="1" applyFont="1" applyFill="1" applyBorder="1" applyAlignment="1">
      <alignment horizontal="center" vertical="center"/>
    </xf>
    <xf numFmtId="0" fontId="37" fillId="9" borderId="62" xfId="0" applyFont="1" applyFill="1" applyBorder="1" applyAlignment="1">
      <alignment horizontal="left" wrapText="1"/>
    </xf>
    <xf numFmtId="0" fontId="37" fillId="9" borderId="64" xfId="0" applyFont="1" applyFill="1" applyBorder="1" applyAlignment="1">
      <alignment horizontal="left" vertical="center"/>
    </xf>
    <xf numFmtId="0" fontId="37" fillId="9" borderId="61" xfId="0" applyFont="1" applyFill="1" applyBorder="1" applyAlignment="1">
      <alignment horizontal="left" vertical="center" indent="2"/>
    </xf>
    <xf numFmtId="0" fontId="12" fillId="0" borderId="0" xfId="8" applyFont="1" applyAlignment="1">
      <alignment horizontal="left"/>
    </xf>
    <xf numFmtId="0" fontId="11" fillId="4" borderId="16" xfId="8" applyFont="1" applyFill="1" applyBorder="1" applyAlignment="1">
      <alignment horizontal="left" wrapText="1" indent="1"/>
    </xf>
    <xf numFmtId="3" fontId="9" fillId="5" borderId="1" xfId="2" applyNumberFormat="1" applyFont="1" applyFill="1" applyBorder="1" applyAlignment="1">
      <alignment vertical="center"/>
    </xf>
    <xf numFmtId="0" fontId="55" fillId="2" borderId="0" xfId="0" applyFont="1" applyFill="1"/>
    <xf numFmtId="0" fontId="5" fillId="3" borderId="0" xfId="0" applyFont="1" applyFill="1"/>
    <xf numFmtId="0" fontId="24" fillId="0" borderId="0" xfId="0" applyFont="1"/>
    <xf numFmtId="0" fontId="52" fillId="0" borderId="0" xfId="1" applyFont="1" applyAlignment="1"/>
    <xf numFmtId="0" fontId="53" fillId="0" borderId="0" xfId="0" applyFont="1"/>
    <xf numFmtId="0" fontId="37" fillId="4" borderId="0" xfId="0" applyFont="1" applyFill="1"/>
    <xf numFmtId="0" fontId="51" fillId="4" borderId="0" xfId="0" applyFont="1" applyFill="1"/>
    <xf numFmtId="0" fontId="48" fillId="0" borderId="0" xfId="0" applyFont="1"/>
    <xf numFmtId="0" fontId="9" fillId="3" borderId="0" xfId="0" applyFont="1" applyFill="1" applyAlignment="1">
      <alignment wrapText="1"/>
    </xf>
    <xf numFmtId="0" fontId="24" fillId="3" borderId="0" xfId="0" applyFont="1" applyFill="1"/>
    <xf numFmtId="0" fontId="48" fillId="3" borderId="0" xfId="1" applyFont="1" applyFill="1" applyAlignment="1"/>
    <xf numFmtId="0" fontId="24" fillId="3" borderId="0" xfId="0" applyFont="1" applyFill="1" applyAlignment="1">
      <alignment wrapText="1"/>
    </xf>
    <xf numFmtId="0" fontId="24" fillId="4" borderId="1" xfId="0" applyFont="1" applyFill="1" applyBorder="1"/>
    <xf numFmtId="0" fontId="24" fillId="0" borderId="4" xfId="0" applyFont="1" applyBorder="1"/>
    <xf numFmtId="0" fontId="24" fillId="0" borderId="5" xfId="0" applyFont="1" applyBorder="1" applyAlignment="1">
      <alignment wrapText="1"/>
    </xf>
    <xf numFmtId="0" fontId="24" fillId="3" borderId="0" xfId="0" applyFont="1" applyFill="1" applyAlignment="1">
      <alignment vertical="center" wrapText="1"/>
    </xf>
    <xf numFmtId="0" fontId="54" fillId="3" borderId="0" xfId="1" quotePrefix="1" applyFont="1" applyFill="1" applyAlignment="1"/>
    <xf numFmtId="0" fontId="5" fillId="3" borderId="0" xfId="0" applyFont="1" applyFill="1" applyAlignment="1">
      <alignment wrapText="1"/>
    </xf>
    <xf numFmtId="0" fontId="24" fillId="0" borderId="0" xfId="0" applyFont="1" applyAlignment="1">
      <alignment wrapText="1"/>
    </xf>
    <xf numFmtId="0" fontId="19" fillId="4" borderId="7" xfId="6" applyFont="1" applyFill="1" applyBorder="1" applyAlignment="1">
      <alignment horizontal="center" vertical="center" wrapText="1"/>
    </xf>
    <xf numFmtId="0" fontId="19" fillId="4" borderId="8" xfId="6" applyFont="1" applyFill="1" applyBorder="1" applyAlignment="1">
      <alignment horizontal="center" vertical="center" wrapText="1"/>
    </xf>
    <xf numFmtId="0" fontId="19" fillId="4" borderId="9" xfId="6" applyFont="1" applyFill="1" applyBorder="1" applyAlignment="1">
      <alignment horizontal="center" vertical="center" wrapText="1"/>
    </xf>
    <xf numFmtId="0" fontId="47" fillId="0" borderId="20" xfId="3" applyFont="1" applyBorder="1"/>
    <xf numFmtId="0" fontId="47" fillId="0" borderId="2" xfId="3" applyFont="1" applyBorder="1"/>
    <xf numFmtId="0" fontId="47" fillId="0" borderId="3" xfId="3" applyFont="1" applyBorder="1"/>
    <xf numFmtId="0" fontId="11" fillId="0" borderId="20"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5" fillId="6" borderId="0" xfId="3" applyFont="1" applyFill="1" applyAlignment="1">
      <alignment horizontal="center" vertical="center"/>
    </xf>
    <xf numFmtId="0" fontId="11" fillId="0" borderId="0" xfId="8"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12" fillId="0" borderId="0" xfId="6" applyFont="1" applyAlignment="1">
      <alignment wrapText="1"/>
    </xf>
    <xf numFmtId="0" fontId="12" fillId="0" borderId="0" xfId="6" applyFont="1" applyAlignment="1">
      <alignment vertical="center" wrapText="1"/>
    </xf>
  </cellXfs>
  <cellStyles count="16">
    <cellStyle name="DPMRowTab1" xfId="10" xr:uid="{BA1ED361-C027-459A-8EE2-6366B0220F45}"/>
    <cellStyle name="DPMRowTab2" xfId="11" xr:uid="{8AC809B8-5549-4D6B-9B5B-5E707E6F573E}"/>
    <cellStyle name="DPMRowTab3" xfId="12" xr:uid="{60E79786-A77B-4350-85C2-07A5BDAAF766}"/>
    <cellStyle name="DPMRowTab4" xfId="13" xr:uid="{C27633A6-4699-4396-93F7-FE52BAB35BC5}"/>
    <cellStyle name="DPMRowTab5" xfId="14" xr:uid="{97FDA17F-292A-46C3-82D0-61A17B739D1A}"/>
    <cellStyle name="DPMRowTab6" xfId="15" xr:uid="{97AEFA62-E138-41BD-9A59-704411830C1D}"/>
    <cellStyle name="Hyperlinkki" xfId="1" builtinId="8"/>
    <cellStyle name="Normaali" xfId="0" builtinId="0"/>
    <cellStyle name="Normaali_A_L1_s 2" xfId="7" xr:uid="{45AD345A-0D28-49EE-B444-EB584F45BE1C}"/>
    <cellStyle name="Normaali_A_L1_s 3" xfId="5" xr:uid="{140DE1F4-2238-474C-930D-4A50B2FBFE8F}"/>
    <cellStyle name="Normaali_A_L2b_s" xfId="2" xr:uid="{59CB08DA-1A58-40AE-BAF8-8899751E3CAF}"/>
    <cellStyle name="Normal 2" xfId="6" xr:uid="{8BB01081-41E8-4885-A1F0-EBAB6C86A91D}"/>
    <cellStyle name="Normal 2 2" xfId="8" xr:uid="{183E5ABA-EA3E-486C-8306-685303CC08BD}"/>
    <cellStyle name="Normal 3" xfId="3" xr:uid="{26E911BB-F56E-4713-A515-3D9E1B0A48C2}"/>
    <cellStyle name="Normal_Corep_taulukot_kaikki_1_1_0" xfId="9" xr:uid="{BD442D21-D485-45B1-8C85-6EFE54507235}"/>
    <cellStyle name="Normal_M_Tables" xfId="4" xr:uid="{416790C4-CFE7-44ED-93EF-9490DA87006F}"/>
  </cellStyles>
  <dxfs count="11">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9" tint="-0.24994659260841701"/>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(charge-based)'!$B$24</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EA4E-43A1-86E6-AB0E0892A9BE}"/>
            </c:ext>
          </c:extLst>
        </c:ser>
        <c:ser>
          <c:idx val="1"/>
          <c:order val="1"/>
          <c:tx>
            <c:strRef>
              <c:f>'Summary (charge-based)'!$B$25</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1-EA4E-43A1-86E6-AB0E0892A9BE}"/>
            </c:ext>
          </c:extLst>
        </c:ser>
        <c:ser>
          <c:idx val="2"/>
          <c:order val="2"/>
          <c:tx>
            <c:strRef>
              <c:f>'Summary (charge-based)'!$B$29</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(charge-based)'!$C$29:$F$29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A4E-43A1-86E6-AB0E0892A9BE}"/>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(charge-based)'!$B$31</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3890-4C9C-A565-D5AECB95DB89}"/>
            </c:ext>
          </c:extLst>
        </c:ser>
        <c:ser>
          <c:idx val="1"/>
          <c:order val="1"/>
          <c:tx>
            <c:strRef>
              <c:f>'Summary (charge-based)'!$B$32</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3890-4C9C-A565-D5AECB95DB89}"/>
            </c:ext>
          </c:extLst>
        </c:ser>
        <c:ser>
          <c:idx val="2"/>
          <c:order val="2"/>
          <c:tx>
            <c:strRef>
              <c:f>'Summary (charge-based)'!$B$36</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(charge-based)'!$C$22:$F$22</c:f>
              <c:strCache>
                <c:ptCount val="4"/>
                <c:pt idx="0">
                  <c:v>2025</c:v>
                </c:pt>
                <c:pt idx="1">
                  <c:v>2026 e</c:v>
                </c:pt>
                <c:pt idx="2">
                  <c:v>2027 e</c:v>
                </c:pt>
                <c:pt idx="3">
                  <c:v>2028 e</c:v>
                </c:pt>
              </c:strCache>
            </c:strRef>
          </c:cat>
          <c:val>
            <c:numRef>
              <c:f>'Summary (charge-based)'!$C$36:$F$36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890-4C9C-A565-D5AECB95DB8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(charge-based)'!$B$38</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2137-4DE2-9E44-78E26BF041E7}"/>
            </c:ext>
          </c:extLst>
        </c:ser>
        <c:ser>
          <c:idx val="1"/>
          <c:order val="1"/>
          <c:tx>
            <c:strRef>
              <c:f>'Summary (charge-based)'!$B$39</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2137-4DE2-9E44-78E26BF041E7}"/>
            </c:ext>
          </c:extLst>
        </c:ser>
        <c:ser>
          <c:idx val="2"/>
          <c:order val="2"/>
          <c:tx>
            <c:strRef>
              <c:f>'Summary (charge-based)'!$B$43</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(charge-based)'!$C$22:$F$22</c:f>
              <c:strCache>
                <c:ptCount val="4"/>
                <c:pt idx="0">
                  <c:v>2025</c:v>
                </c:pt>
                <c:pt idx="1">
                  <c:v>2026 e</c:v>
                </c:pt>
                <c:pt idx="2">
                  <c:v>2027 e</c:v>
                </c:pt>
                <c:pt idx="3">
                  <c:v>2028 e</c:v>
                </c:pt>
              </c:strCache>
            </c:strRef>
          </c:cat>
          <c:val>
            <c:numRef>
              <c:f>'Summary (charge-based)'!$C$43:$F$43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2137-4DE2-9E44-78E26BF041E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(transaction-based)'!$B$25</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B358-43F9-AC32-E1224254263B}"/>
            </c:ext>
          </c:extLst>
        </c:ser>
        <c:ser>
          <c:idx val="1"/>
          <c:order val="1"/>
          <c:tx>
            <c:strRef>
              <c:f>'Summary (transaction-based)'!$B$26</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(transaction-based)'!$C$26:$F$26</c:f>
              <c:numCache>
                <c:formatCode>#,##0</c:formatCode>
                <c:ptCount val="4"/>
                <c:pt idx="0">
                  <c:v>0</c:v>
                </c:pt>
                <c:pt idx="1">
                  <c:v>0</c:v>
                </c:pt>
                <c:pt idx="2">
                  <c:v>0</c:v>
                </c:pt>
                <c:pt idx="3">
                  <c:v>0</c:v>
                </c:pt>
              </c:numCache>
            </c:numRef>
          </c:val>
          <c:extLst>
            <c:ext xmlns:c16="http://schemas.microsoft.com/office/drawing/2014/chart" uri="{C3380CC4-5D6E-409C-BE32-E72D297353CC}">
              <c16:uniqueId val="{00000001-B358-43F9-AC32-E1224254263B}"/>
            </c:ext>
          </c:extLst>
        </c:ser>
        <c:ser>
          <c:idx val="2"/>
          <c:order val="2"/>
          <c:tx>
            <c:strRef>
              <c:f>'Summary (transaction-based)'!$B$30</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(transaction-based)'!$C$30:$F$30</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B358-43F9-AC32-E1224254263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(transaction-based)'!$B$32</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A5D-4270-A6F0-7044F068C0D1}"/>
            </c:ext>
          </c:extLst>
        </c:ser>
        <c:ser>
          <c:idx val="1"/>
          <c:order val="1"/>
          <c:tx>
            <c:strRef>
              <c:f>'Summary (transaction-based)'!$B$33</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1-9A5D-4270-A6F0-7044F068C0D1}"/>
            </c:ext>
          </c:extLst>
        </c:ser>
        <c:ser>
          <c:idx val="2"/>
          <c:order val="2"/>
          <c:tx>
            <c:strRef>
              <c:f>'Summary (transaction-based)'!$B$37</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(transaction-based)'!$C$23:$F$23</c:f>
              <c:strCache>
                <c:ptCount val="4"/>
                <c:pt idx="0">
                  <c:v>2025</c:v>
                </c:pt>
                <c:pt idx="1">
                  <c:v>2026 e</c:v>
                </c:pt>
                <c:pt idx="2">
                  <c:v>2027 e</c:v>
                </c:pt>
                <c:pt idx="3">
                  <c:v>2028 e</c:v>
                </c:pt>
              </c:strCache>
            </c:strRef>
          </c:cat>
          <c:val>
            <c:numRef>
              <c:f>'Summary (transaction-based)'!$C$37:$F$37</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A5D-4270-A6F0-7044F068C0D1}"/>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(transaction-based)'!$B$39</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0-62DD-40C0-ACE5-7FAA96D11D84}"/>
            </c:ext>
          </c:extLst>
        </c:ser>
        <c:ser>
          <c:idx val="1"/>
          <c:order val="1"/>
          <c:tx>
            <c:strRef>
              <c:f>'Summary (transaction-based)'!$B$40</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1-62DD-40C0-ACE5-7FAA96D11D84}"/>
            </c:ext>
          </c:extLst>
        </c:ser>
        <c:ser>
          <c:idx val="2"/>
          <c:order val="2"/>
          <c:tx>
            <c:strRef>
              <c:f>'Summary (transaction-based)'!$B$44</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(transaction-based)'!$C$23:$F$23</c:f>
              <c:strCache>
                <c:ptCount val="4"/>
                <c:pt idx="0">
                  <c:v>2025</c:v>
                </c:pt>
                <c:pt idx="1">
                  <c:v>2026 e</c:v>
                </c:pt>
                <c:pt idx="2">
                  <c:v>2027 e</c:v>
                </c:pt>
                <c:pt idx="3">
                  <c:v>2028 e</c:v>
                </c:pt>
              </c:strCache>
            </c:strRef>
          </c:cat>
          <c:val>
            <c:numRef>
              <c:f>'Summary (transaction-based)'!$C$44:$F$44</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2DD-40C0-ACE5-7FAA96D11D8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Illustration of the adequacy of own funds (Baseline 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method)'!$B$24</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F0B0-435A-BC19-184F03529694}"/>
            </c:ext>
          </c:extLst>
        </c:ser>
        <c:ser>
          <c:idx val="1"/>
          <c:order val="1"/>
          <c:tx>
            <c:strRef>
              <c:f>'Summary (sum method)'!$B$25</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method)'!$C$25:$F$25</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1-F0B0-435A-BC19-184F03529694}"/>
            </c:ext>
          </c:extLst>
        </c:ser>
        <c:ser>
          <c:idx val="2"/>
          <c:order val="2"/>
          <c:tx>
            <c:strRef>
              <c:f>'Summary (sum method)'!$B$29</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(sum method)'!$C$29:$F$29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F0B0-435A-BC19-184F035296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method)'!$B$31</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EB3A-490C-80CF-E5B6D9E5BD03}"/>
            </c:ext>
          </c:extLst>
        </c:ser>
        <c:ser>
          <c:idx val="1"/>
          <c:order val="1"/>
          <c:tx>
            <c:strRef>
              <c:f>'Summary (sum method)'!$B$32</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EB3A-490C-80CF-E5B6D9E5BD03}"/>
            </c:ext>
          </c:extLst>
        </c:ser>
        <c:ser>
          <c:idx val="2"/>
          <c:order val="2"/>
          <c:tx>
            <c:strRef>
              <c:f>'Summary (sum method)'!$B$36</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(sum method)'!$C$22:$F$22</c:f>
              <c:strCache>
                <c:ptCount val="4"/>
                <c:pt idx="0">
                  <c:v>2025</c:v>
                </c:pt>
                <c:pt idx="1">
                  <c:v>2026 e</c:v>
                </c:pt>
                <c:pt idx="2">
                  <c:v>2027 e</c:v>
                </c:pt>
                <c:pt idx="3">
                  <c:v>2028 e</c:v>
                </c:pt>
              </c:strCache>
            </c:strRef>
          </c:cat>
          <c:val>
            <c:numRef>
              <c:f>'Summary (sum method)'!$C$36:$F$36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B3A-490C-80CF-E5B6D9E5BD0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method)'!$B$38</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84F6-4C97-9D55-0E1B42AC903D}"/>
            </c:ext>
          </c:extLst>
        </c:ser>
        <c:ser>
          <c:idx val="1"/>
          <c:order val="1"/>
          <c:tx>
            <c:strRef>
              <c:f>'Summary (sum method)'!$B$39</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84F6-4C97-9D55-0E1B42AC903D}"/>
            </c:ext>
          </c:extLst>
        </c:ser>
        <c:ser>
          <c:idx val="2"/>
          <c:order val="2"/>
          <c:tx>
            <c:strRef>
              <c:f>'Summary (sum method)'!$B$43</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(sum method)'!$C$22:$F$22</c:f>
              <c:strCache>
                <c:ptCount val="4"/>
                <c:pt idx="0">
                  <c:v>2025</c:v>
                </c:pt>
                <c:pt idx="1">
                  <c:v>2026 e</c:v>
                </c:pt>
                <c:pt idx="2">
                  <c:v>2027 e</c:v>
                </c:pt>
                <c:pt idx="3">
                  <c:v>2028 e</c:v>
                </c:pt>
              </c:strCache>
            </c:strRef>
          </c:cat>
          <c:val>
            <c:numRef>
              <c:f>'Summary (sum method)'!$C$43:$F$43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84F6-4C97-9D55-0E1B42AC903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93510</xdr:colOff>
      <xdr:row>0</xdr:row>
      <xdr:rowOff>91909</xdr:rowOff>
    </xdr:from>
    <xdr:to>
      <xdr:col>16</xdr:col>
      <xdr:colOff>611717</xdr:colOff>
      <xdr:row>16</xdr:row>
      <xdr:rowOff>78012</xdr:rowOff>
    </xdr:to>
    <xdr:graphicFrame macro="">
      <xdr:nvGraphicFramePr>
        <xdr:cNvPr id="2" name="Chart 1">
          <a:extLst>
            <a:ext uri="{FF2B5EF4-FFF2-40B4-BE49-F238E27FC236}">
              <a16:creationId xmlns:a16="http://schemas.microsoft.com/office/drawing/2014/main" id="{2169FB5A-5E8A-47E0-9242-58594107E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105899</xdr:colOff>
      <xdr:row>16</xdr:row>
      <xdr:rowOff>173590</xdr:rowOff>
    </xdr:from>
    <xdr:to>
      <xdr:col>16</xdr:col>
      <xdr:colOff>621696</xdr:colOff>
      <xdr:row>31</xdr:row>
      <xdr:rowOff>178858</xdr:rowOff>
    </xdr:to>
    <xdr:graphicFrame macro="">
      <xdr:nvGraphicFramePr>
        <xdr:cNvPr id="3" name="Chart 2">
          <a:extLst>
            <a:ext uri="{FF2B5EF4-FFF2-40B4-BE49-F238E27FC236}">
              <a16:creationId xmlns:a16="http://schemas.microsoft.com/office/drawing/2014/main" id="{653EA5A7-EABD-4CB1-B9A3-3A3B600DA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121253</xdr:colOff>
      <xdr:row>32</xdr:row>
      <xdr:rowOff>87843</xdr:rowOff>
    </xdr:from>
    <xdr:to>
      <xdr:col>17</xdr:col>
      <xdr:colOff>0</xdr:colOff>
      <xdr:row>48</xdr:row>
      <xdr:rowOff>168275</xdr:rowOff>
    </xdr:to>
    <xdr:graphicFrame macro="">
      <xdr:nvGraphicFramePr>
        <xdr:cNvPr id="4" name="Chart 3">
          <a:extLst>
            <a:ext uri="{FF2B5EF4-FFF2-40B4-BE49-F238E27FC236}">
              <a16:creationId xmlns:a16="http://schemas.microsoft.com/office/drawing/2014/main" id="{F7EBCA60-7173-4DFC-84E7-C15611842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92113</xdr:colOff>
      <xdr:row>0</xdr:row>
      <xdr:rowOff>149225</xdr:rowOff>
    </xdr:from>
    <xdr:to>
      <xdr:col>16</xdr:col>
      <xdr:colOff>501650</xdr:colOff>
      <xdr:row>16</xdr:row>
      <xdr:rowOff>158750</xdr:rowOff>
    </xdr:to>
    <xdr:graphicFrame macro="">
      <xdr:nvGraphicFramePr>
        <xdr:cNvPr id="2" name="Chart 1">
          <a:extLst>
            <a:ext uri="{FF2B5EF4-FFF2-40B4-BE49-F238E27FC236}">
              <a16:creationId xmlns:a16="http://schemas.microsoft.com/office/drawing/2014/main" id="{5C745316-AA93-45E8-81B2-10A88AB2E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82550</xdr:colOff>
      <xdr:row>17</xdr:row>
      <xdr:rowOff>126999</xdr:rowOff>
    </xdr:from>
    <xdr:to>
      <xdr:col>16</xdr:col>
      <xdr:colOff>542925</xdr:colOff>
      <xdr:row>32</xdr:row>
      <xdr:rowOff>140607</xdr:rowOff>
    </xdr:to>
    <xdr:graphicFrame macro="">
      <xdr:nvGraphicFramePr>
        <xdr:cNvPr id="3" name="Chart 2">
          <a:extLst>
            <a:ext uri="{FF2B5EF4-FFF2-40B4-BE49-F238E27FC236}">
              <a16:creationId xmlns:a16="http://schemas.microsoft.com/office/drawing/2014/main" id="{54BA5D10-2C0A-4487-9C8B-2887E18F9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73516</xdr:colOff>
      <xdr:row>33</xdr:row>
      <xdr:rowOff>83003</xdr:rowOff>
    </xdr:from>
    <xdr:to>
      <xdr:col>16</xdr:col>
      <xdr:colOff>530225</xdr:colOff>
      <xdr:row>49</xdr:row>
      <xdr:rowOff>76200</xdr:rowOff>
    </xdr:to>
    <xdr:graphicFrame macro="">
      <xdr:nvGraphicFramePr>
        <xdr:cNvPr id="4" name="Chart 3">
          <a:extLst>
            <a:ext uri="{FF2B5EF4-FFF2-40B4-BE49-F238E27FC236}">
              <a16:creationId xmlns:a16="http://schemas.microsoft.com/office/drawing/2014/main" id="{78D09B6A-EB02-4397-88E3-405EA4808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152498</xdr:colOff>
      <xdr:row>0</xdr:row>
      <xdr:rowOff>15875</xdr:rowOff>
    </xdr:from>
    <xdr:to>
      <xdr:col>16</xdr:col>
      <xdr:colOff>592668</xdr:colOff>
      <xdr:row>15</xdr:row>
      <xdr:rowOff>57150</xdr:rowOff>
    </xdr:to>
    <xdr:graphicFrame macro="">
      <xdr:nvGraphicFramePr>
        <xdr:cNvPr id="2" name="Chart 1">
          <a:extLst>
            <a:ext uri="{FF2B5EF4-FFF2-40B4-BE49-F238E27FC236}">
              <a16:creationId xmlns:a16="http://schemas.microsoft.com/office/drawing/2014/main" id="{B02C9116-E3C8-45A2-850F-65F5B6023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140315</xdr:colOff>
      <xdr:row>16</xdr:row>
      <xdr:rowOff>27517</xdr:rowOff>
    </xdr:from>
    <xdr:to>
      <xdr:col>16</xdr:col>
      <xdr:colOff>602191</xdr:colOff>
      <xdr:row>30</xdr:row>
      <xdr:rowOff>144992</xdr:rowOff>
    </xdr:to>
    <xdr:graphicFrame macro="">
      <xdr:nvGraphicFramePr>
        <xdr:cNvPr id="3" name="Chart 2">
          <a:extLst>
            <a:ext uri="{FF2B5EF4-FFF2-40B4-BE49-F238E27FC236}">
              <a16:creationId xmlns:a16="http://schemas.microsoft.com/office/drawing/2014/main" id="{FB698013-AF2F-40B9-8AD5-343E007EA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116962</xdr:colOff>
      <xdr:row>31</xdr:row>
      <xdr:rowOff>106892</xdr:rowOff>
    </xdr:from>
    <xdr:to>
      <xdr:col>16</xdr:col>
      <xdr:colOff>573616</xdr:colOff>
      <xdr:row>47</xdr:row>
      <xdr:rowOff>66675</xdr:rowOff>
    </xdr:to>
    <xdr:graphicFrame macro="">
      <xdr:nvGraphicFramePr>
        <xdr:cNvPr id="4" name="Chart 3">
          <a:extLst>
            <a:ext uri="{FF2B5EF4-FFF2-40B4-BE49-F238E27FC236}">
              <a16:creationId xmlns:a16="http://schemas.microsoft.com/office/drawing/2014/main" id="{E777E119-1054-457E-BE72-EC5CC03FC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anssivalvonta.fi/globalassets/fi/saantely/maarayskokoelma/2016/08_2016/2016_08.m4.pdf" TargetMode="External"/><Relationship Id="rId3" Type="http://schemas.openxmlformats.org/officeDocument/2006/relationships/hyperlink" Target="https://www.finlex.fi/fi/lainsaadanto/2017/1039?language=fin" TargetMode="External"/><Relationship Id="rId7" Type="http://schemas.openxmlformats.org/officeDocument/2006/relationships/hyperlink" Target="https://www.finanssivalvonta.fi/globalassets/fi/saantely/maarayskokoelma/2016/08_2016/2016_08.m4.pdf" TargetMode="External"/><Relationship Id="rId2" Type="http://schemas.openxmlformats.org/officeDocument/2006/relationships/hyperlink" Target="https://www.edilex.fi/lainsaadanto/20171040" TargetMode="External"/><Relationship Id="rId1" Type="http://schemas.openxmlformats.org/officeDocument/2006/relationships/hyperlink" Target="https://www.finlex.fi/eli?uri=http://data.finlex.fi/eli/sd/2010/297/ajantasa/2025-03-14/fin" TargetMode="External"/><Relationship Id="rId6" Type="http://schemas.openxmlformats.org/officeDocument/2006/relationships/hyperlink" Target="https://www.finlex.fi/fi/lainsaadanto/2010/297" TargetMode="External"/><Relationship Id="rId5" Type="http://schemas.openxmlformats.org/officeDocument/2006/relationships/hyperlink" Target="https://eur-lex.europa.eu/legal-content/FI/TXT/PDF/?uri=CELEX:32015L2366&amp;from=fi" TargetMode="External"/><Relationship Id="rId4" Type="http://schemas.openxmlformats.org/officeDocument/2006/relationships/hyperlink" Target="https://www.finlex.fi/fi/lainsaadanto/2017/1040"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ur-lex.europa.eu/legal-content/FI/TXT/PDF/?uri=CELEX:32013R0575"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835C-9B2C-44B6-83FE-84D7933DD217}">
  <sheetPr>
    <tabColor theme="2" tint="-0.499984740745262"/>
  </sheetPr>
  <dimension ref="A1:Z345"/>
  <sheetViews>
    <sheetView showGridLines="0" topLeftCell="A7" zoomScale="90" zoomScaleNormal="90" workbookViewId="0">
      <selection activeCell="F22" sqref="F22"/>
    </sheetView>
  </sheetViews>
  <sheetFormatPr defaultRowHeight="15" x14ac:dyDescent="0.25"/>
  <cols>
    <col min="1" max="1" width="14.85546875" style="8" customWidth="1"/>
    <col min="2" max="2" width="16.140625" customWidth="1"/>
    <col min="3" max="3" width="8.140625" customWidth="1"/>
    <col min="12" max="12" width="43.85546875" customWidth="1"/>
  </cols>
  <sheetData>
    <row r="1" spans="1:26" ht="19.5" x14ac:dyDescent="0.3">
      <c r="A1" s="427" t="s">
        <v>0</v>
      </c>
      <c r="B1" s="427"/>
      <c r="C1" s="427"/>
      <c r="D1" s="427"/>
      <c r="E1" s="427"/>
      <c r="F1" s="427"/>
      <c r="G1" s="427"/>
      <c r="H1" s="427"/>
      <c r="I1" s="427"/>
      <c r="J1" s="427"/>
      <c r="K1" s="427"/>
      <c r="L1" s="427"/>
      <c r="M1" s="1"/>
      <c r="N1" s="1"/>
      <c r="O1" s="1"/>
      <c r="P1" s="1"/>
      <c r="Q1" s="1"/>
      <c r="R1" s="1"/>
      <c r="S1" s="1"/>
      <c r="T1" s="2"/>
      <c r="U1" s="2"/>
      <c r="V1" s="2"/>
      <c r="W1" s="2"/>
      <c r="X1" s="2"/>
      <c r="Y1" s="2"/>
      <c r="Z1" s="2"/>
    </row>
    <row r="2" spans="1:26" ht="15.75" x14ac:dyDescent="0.25">
      <c r="A2" s="428"/>
      <c r="B2" s="428"/>
      <c r="C2" s="428"/>
      <c r="D2" s="428"/>
      <c r="E2" s="428"/>
      <c r="F2" s="428"/>
      <c r="G2" s="428"/>
      <c r="H2" s="428"/>
      <c r="I2" s="428"/>
      <c r="J2" s="428"/>
      <c r="K2" s="428"/>
      <c r="L2" s="428"/>
      <c r="M2" s="1"/>
      <c r="N2" s="1"/>
      <c r="O2" s="1"/>
      <c r="P2" s="1"/>
      <c r="Q2" s="1"/>
      <c r="R2" s="1"/>
      <c r="S2" s="1"/>
      <c r="T2" s="2"/>
      <c r="U2" s="2"/>
      <c r="V2" s="2"/>
      <c r="W2" s="2"/>
      <c r="X2" s="2"/>
      <c r="Y2" s="2"/>
      <c r="Z2" s="2"/>
    </row>
    <row r="3" spans="1:26" x14ac:dyDescent="0.25">
      <c r="A3" s="429" t="s">
        <v>1</v>
      </c>
      <c r="B3" s="429"/>
      <c r="C3" s="429"/>
      <c r="D3" s="429"/>
      <c r="E3" s="429"/>
      <c r="F3" s="429"/>
      <c r="G3" s="429"/>
      <c r="H3" s="429"/>
      <c r="I3" s="429"/>
      <c r="J3" s="429"/>
      <c r="K3" s="429"/>
      <c r="L3" s="429"/>
      <c r="M3" s="1"/>
      <c r="N3" s="1"/>
      <c r="O3" s="1"/>
      <c r="P3" s="1"/>
      <c r="Q3" s="1"/>
      <c r="R3" s="1"/>
      <c r="S3" s="1"/>
      <c r="T3" s="2"/>
      <c r="U3" s="2"/>
      <c r="V3" s="2"/>
      <c r="W3" s="2"/>
      <c r="X3" s="2"/>
      <c r="Y3" s="2"/>
      <c r="Z3" s="2"/>
    </row>
    <row r="4" spans="1:26" x14ac:dyDescent="0.25">
      <c r="A4" s="430" t="s">
        <v>2</v>
      </c>
      <c r="B4" s="430"/>
      <c r="C4" s="430"/>
      <c r="D4" s="430"/>
      <c r="E4" s="430"/>
      <c r="F4" s="430"/>
      <c r="G4" s="430"/>
      <c r="H4" s="430"/>
      <c r="I4" s="430"/>
      <c r="J4" s="430"/>
      <c r="K4" s="430"/>
      <c r="L4" s="430"/>
      <c r="M4" s="1"/>
      <c r="N4" s="1"/>
      <c r="O4" s="1"/>
      <c r="P4" s="1"/>
      <c r="Q4" s="1"/>
      <c r="R4" s="1"/>
      <c r="S4" s="1"/>
      <c r="T4" s="2"/>
      <c r="U4" s="2"/>
      <c r="V4" s="2"/>
      <c r="W4" s="2"/>
      <c r="X4" s="2"/>
      <c r="Y4" s="2"/>
      <c r="Z4" s="2"/>
    </row>
    <row r="5" spans="1:26" x14ac:dyDescent="0.25">
      <c r="A5" s="430" t="s">
        <v>3</v>
      </c>
      <c r="B5" s="430"/>
      <c r="C5" s="430"/>
      <c r="D5" s="430"/>
      <c r="E5" s="430"/>
      <c r="F5" s="430"/>
      <c r="G5" s="430"/>
      <c r="H5" s="430"/>
      <c r="I5" s="430"/>
      <c r="J5" s="430"/>
      <c r="K5" s="430"/>
      <c r="L5" s="430"/>
      <c r="M5" s="1"/>
      <c r="N5" s="1"/>
      <c r="O5" s="1"/>
      <c r="P5" s="1"/>
      <c r="Q5" s="1"/>
      <c r="R5" s="1"/>
      <c r="S5" s="1"/>
      <c r="T5" s="2"/>
      <c r="U5" s="2"/>
      <c r="V5" s="2"/>
      <c r="W5" s="2"/>
      <c r="X5" s="2"/>
      <c r="Y5" s="2"/>
      <c r="Z5" s="2"/>
    </row>
    <row r="6" spans="1:26" x14ac:dyDescent="0.25">
      <c r="A6" s="318" t="s">
        <v>4</v>
      </c>
      <c r="B6" s="318"/>
      <c r="C6" s="318"/>
      <c r="D6" s="318"/>
      <c r="E6" s="318"/>
      <c r="F6" s="318"/>
      <c r="G6" s="318"/>
      <c r="H6" s="318"/>
      <c r="I6" s="318"/>
      <c r="J6" s="318"/>
      <c r="K6" s="318"/>
      <c r="L6" s="318"/>
      <c r="M6" s="1"/>
      <c r="N6" s="1"/>
      <c r="O6" s="1"/>
      <c r="P6" s="1"/>
      <c r="Q6" s="1"/>
      <c r="R6" s="1"/>
      <c r="S6" s="1"/>
      <c r="T6" s="2"/>
      <c r="U6" s="2"/>
      <c r="V6" s="2"/>
      <c r="W6" s="2"/>
      <c r="X6" s="2"/>
      <c r="Y6" s="2"/>
      <c r="Z6" s="2"/>
    </row>
    <row r="7" spans="1:26" x14ac:dyDescent="0.25">
      <c r="A7" s="430" t="s">
        <v>5</v>
      </c>
      <c r="B7" s="430"/>
      <c r="C7" s="430"/>
      <c r="D7" s="430"/>
      <c r="E7" s="430"/>
      <c r="F7" s="430"/>
      <c r="G7" s="430"/>
      <c r="H7" s="430"/>
      <c r="I7" s="430"/>
      <c r="J7" s="430"/>
      <c r="K7" s="430"/>
      <c r="L7" s="430"/>
      <c r="M7" s="1"/>
      <c r="N7" s="1"/>
      <c r="O7" s="1"/>
      <c r="P7" s="1"/>
      <c r="Q7" s="1"/>
      <c r="R7" s="1"/>
      <c r="S7" s="1"/>
      <c r="T7" s="2"/>
      <c r="U7" s="2"/>
      <c r="V7" s="2"/>
      <c r="W7" s="2"/>
      <c r="X7" s="2"/>
      <c r="Y7" s="2"/>
      <c r="Z7" s="2"/>
    </row>
    <row r="8" spans="1:26" x14ac:dyDescent="0.25">
      <c r="A8" s="318" t="s">
        <v>6</v>
      </c>
      <c r="B8" s="318"/>
      <c r="C8" s="318"/>
      <c r="D8" s="318"/>
      <c r="E8" s="318"/>
      <c r="F8" s="318"/>
      <c r="G8" s="318"/>
      <c r="H8" s="318"/>
      <c r="I8" s="318"/>
      <c r="J8" s="318"/>
      <c r="K8" s="318"/>
      <c r="L8" s="318"/>
      <c r="M8" s="1"/>
      <c r="N8" s="1"/>
      <c r="O8" s="1"/>
      <c r="P8" s="1"/>
      <c r="Q8" s="1"/>
      <c r="R8" s="1"/>
      <c r="S8" s="1"/>
      <c r="T8" s="2"/>
      <c r="U8" s="2"/>
      <c r="V8" s="2"/>
      <c r="W8" s="2"/>
      <c r="X8" s="2"/>
      <c r="Y8" s="2"/>
      <c r="Z8" s="2"/>
    </row>
    <row r="9" spans="1:26" x14ac:dyDescent="0.25">
      <c r="A9" s="431"/>
      <c r="B9" s="431"/>
      <c r="C9" s="431"/>
      <c r="D9" s="431"/>
      <c r="E9" s="431"/>
      <c r="F9" s="431"/>
      <c r="G9" s="431"/>
      <c r="H9" s="431"/>
      <c r="I9" s="431"/>
      <c r="J9" s="431"/>
      <c r="K9" s="431"/>
      <c r="L9" s="431"/>
      <c r="M9" s="1"/>
      <c r="N9" s="1"/>
      <c r="O9" s="1"/>
      <c r="P9" s="1"/>
      <c r="Q9" s="1"/>
      <c r="R9" s="1"/>
      <c r="S9" s="1"/>
      <c r="T9" s="2"/>
      <c r="U9" s="2"/>
      <c r="V9" s="2"/>
      <c r="W9" s="2"/>
      <c r="X9" s="2"/>
      <c r="Y9" s="2"/>
      <c r="Z9" s="2"/>
    </row>
    <row r="10" spans="1:26" x14ac:dyDescent="0.25">
      <c r="A10" s="432" t="s">
        <v>7</v>
      </c>
      <c r="B10" s="432"/>
      <c r="C10" s="432"/>
      <c r="D10" s="432"/>
      <c r="E10" s="432"/>
      <c r="F10" s="432"/>
      <c r="G10" s="432"/>
      <c r="H10" s="432"/>
      <c r="I10" s="432"/>
      <c r="J10" s="432"/>
      <c r="K10" s="432"/>
      <c r="L10" s="432"/>
      <c r="M10" s="1"/>
      <c r="N10" s="1"/>
      <c r="O10" s="1"/>
      <c r="P10" s="1"/>
      <c r="Q10" s="1"/>
      <c r="R10" s="1"/>
      <c r="S10" s="1"/>
      <c r="T10" s="2"/>
      <c r="U10" s="2"/>
      <c r="V10" s="2"/>
      <c r="W10" s="2"/>
      <c r="X10" s="2"/>
      <c r="Y10" s="2"/>
      <c r="Z10" s="2"/>
    </row>
    <row r="11" spans="1:26" x14ac:dyDescent="0.25">
      <c r="A11" s="433" t="s">
        <v>8</v>
      </c>
      <c r="B11" s="433"/>
      <c r="C11" s="433"/>
      <c r="D11" s="433"/>
      <c r="E11" s="433"/>
      <c r="F11" s="433"/>
      <c r="G11" s="433"/>
      <c r="H11" s="433"/>
      <c r="I11" s="433"/>
      <c r="J11" s="433"/>
      <c r="K11" s="433"/>
      <c r="L11" s="433"/>
      <c r="M11" s="1"/>
      <c r="N11" s="1"/>
      <c r="O11" s="1"/>
      <c r="P11" s="1"/>
      <c r="Q11" s="1"/>
      <c r="R11" s="1"/>
      <c r="S11" s="1"/>
      <c r="T11" s="2"/>
      <c r="U11" s="2"/>
      <c r="V11" s="2"/>
      <c r="W11" s="2"/>
      <c r="X11" s="2"/>
      <c r="Y11" s="2"/>
      <c r="Z11" s="2"/>
    </row>
    <row r="12" spans="1:26" x14ac:dyDescent="0.25">
      <c r="A12" s="429"/>
      <c r="B12" s="429"/>
      <c r="C12" s="429"/>
      <c r="D12" s="429"/>
      <c r="E12" s="429"/>
      <c r="F12" s="429"/>
      <c r="G12" s="429"/>
      <c r="H12" s="429"/>
      <c r="I12" s="429"/>
      <c r="J12" s="429"/>
      <c r="K12" s="429"/>
      <c r="L12" s="429"/>
      <c r="M12" s="1"/>
      <c r="N12" s="1"/>
      <c r="O12" s="1"/>
      <c r="P12" s="1"/>
      <c r="Q12" s="1"/>
      <c r="R12" s="1"/>
      <c r="S12" s="1"/>
      <c r="T12" s="2"/>
      <c r="U12" s="2"/>
      <c r="V12" s="2"/>
      <c r="W12" s="2"/>
      <c r="X12" s="2"/>
      <c r="Y12" s="2"/>
      <c r="Z12" s="2"/>
    </row>
    <row r="13" spans="1:26" x14ac:dyDescent="0.25">
      <c r="A13" s="434" t="s">
        <v>9</v>
      </c>
      <c r="B13" s="434"/>
      <c r="C13" s="434"/>
      <c r="D13" s="434"/>
      <c r="E13" s="434"/>
      <c r="F13" s="434"/>
      <c r="G13" s="434"/>
      <c r="H13" s="434"/>
      <c r="I13" s="434"/>
      <c r="J13" s="434"/>
      <c r="K13" s="434"/>
      <c r="L13" s="434"/>
      <c r="M13" s="1"/>
      <c r="N13" s="1"/>
      <c r="O13" s="1"/>
      <c r="P13" s="1"/>
      <c r="Q13" s="1"/>
      <c r="R13" s="1"/>
      <c r="S13" s="1"/>
      <c r="T13" s="2"/>
      <c r="U13" s="2"/>
      <c r="V13" s="2"/>
      <c r="W13" s="2"/>
      <c r="X13" s="2"/>
      <c r="Y13" s="2"/>
      <c r="Z13" s="2"/>
    </row>
    <row r="14" spans="1:26" s="5" customFormat="1" x14ac:dyDescent="0.25">
      <c r="A14" s="426" t="s">
        <v>10</v>
      </c>
      <c r="B14" s="426"/>
      <c r="C14" s="426"/>
      <c r="D14" s="426"/>
      <c r="E14" s="426"/>
      <c r="F14" s="426"/>
      <c r="G14" s="426"/>
      <c r="H14" s="426"/>
      <c r="I14" s="426"/>
      <c r="J14" s="426"/>
      <c r="K14" s="426"/>
      <c r="L14" s="426"/>
      <c r="M14" s="3"/>
      <c r="N14" s="3"/>
      <c r="O14" s="3"/>
      <c r="P14" s="3"/>
      <c r="Q14" s="3"/>
      <c r="R14" s="3"/>
      <c r="S14" s="3"/>
      <c r="T14" s="4"/>
      <c r="U14" s="4"/>
      <c r="V14" s="4"/>
      <c r="W14" s="4"/>
      <c r="X14" s="4"/>
      <c r="Y14" s="4"/>
      <c r="Z14" s="4"/>
    </row>
    <row r="15" spans="1:26" s="5" customFormat="1" x14ac:dyDescent="0.25">
      <c r="A15" s="439" t="s">
        <v>11</v>
      </c>
      <c r="B15" s="439"/>
      <c r="C15" s="439"/>
      <c r="D15" s="439"/>
      <c r="E15" s="439"/>
      <c r="F15" s="439"/>
      <c r="G15" s="439"/>
      <c r="H15" s="439"/>
      <c r="I15" s="439"/>
      <c r="J15" s="439"/>
      <c r="K15" s="439"/>
      <c r="L15" s="439"/>
      <c r="M15" s="3"/>
      <c r="N15" s="3"/>
      <c r="O15" s="3"/>
      <c r="P15" s="3"/>
      <c r="Q15" s="3"/>
      <c r="R15" s="3"/>
      <c r="S15" s="3"/>
      <c r="T15" s="4"/>
      <c r="U15" s="4"/>
      <c r="V15" s="4"/>
      <c r="W15" s="4"/>
      <c r="X15" s="4"/>
      <c r="Y15" s="4"/>
      <c r="Z15" s="4"/>
    </row>
    <row r="16" spans="1:26" s="5" customFormat="1" x14ac:dyDescent="0.25">
      <c r="A16" s="319" t="s">
        <v>12</v>
      </c>
      <c r="B16" s="320"/>
      <c r="C16" s="320"/>
      <c r="D16" s="320"/>
      <c r="E16" s="320"/>
      <c r="F16" s="320"/>
      <c r="G16" s="320"/>
      <c r="H16" s="320"/>
      <c r="I16" s="320"/>
      <c r="J16" s="320"/>
      <c r="K16" s="320"/>
      <c r="L16" s="321"/>
      <c r="M16" s="3"/>
      <c r="N16" s="3"/>
      <c r="O16" s="3"/>
      <c r="P16" s="3"/>
      <c r="Q16" s="3"/>
      <c r="R16" s="3"/>
      <c r="S16" s="3"/>
      <c r="T16" s="4"/>
      <c r="U16" s="4"/>
      <c r="V16" s="4"/>
      <c r="W16" s="4"/>
      <c r="X16" s="4"/>
      <c r="Y16" s="4"/>
      <c r="Z16" s="4"/>
    </row>
    <row r="17" spans="1:26" s="5" customFormat="1" x14ac:dyDescent="0.25">
      <c r="A17" s="440" t="s">
        <v>13</v>
      </c>
      <c r="B17" s="440"/>
      <c r="C17" s="440"/>
      <c r="D17" s="440"/>
      <c r="E17" s="440"/>
      <c r="F17" s="440"/>
      <c r="G17" s="440"/>
      <c r="H17" s="440"/>
      <c r="I17" s="440"/>
      <c r="J17" s="440"/>
      <c r="K17" s="440"/>
      <c r="L17" s="440"/>
      <c r="M17" s="3"/>
      <c r="N17" s="3"/>
      <c r="O17" s="3"/>
      <c r="P17" s="3"/>
      <c r="Q17" s="3"/>
      <c r="R17" s="3"/>
      <c r="S17" s="3"/>
      <c r="T17" s="4"/>
      <c r="U17" s="4"/>
      <c r="V17" s="4"/>
      <c r="W17" s="4"/>
      <c r="X17" s="4"/>
      <c r="Y17" s="4"/>
      <c r="Z17" s="4"/>
    </row>
    <row r="18" spans="1:26" ht="27" customHeight="1" x14ac:dyDescent="0.25">
      <c r="A18" s="441" t="s">
        <v>14</v>
      </c>
      <c r="B18" s="441"/>
      <c r="C18" s="441"/>
      <c r="D18" s="441"/>
      <c r="E18" s="441"/>
      <c r="F18" s="441"/>
      <c r="G18" s="441"/>
      <c r="H18" s="441"/>
      <c r="I18" s="441"/>
      <c r="J18" s="441"/>
      <c r="K18" s="441"/>
      <c r="L18" s="441"/>
      <c r="M18" s="1"/>
      <c r="N18" s="1"/>
      <c r="O18" s="1"/>
      <c r="P18" s="1"/>
      <c r="Q18" s="1"/>
      <c r="R18" s="1"/>
      <c r="S18" s="1"/>
      <c r="T18" s="2"/>
      <c r="U18" s="2"/>
      <c r="V18" s="2"/>
      <c r="W18" s="2"/>
      <c r="X18" s="2"/>
      <c r="Y18" s="2"/>
      <c r="Z18" s="2"/>
    </row>
    <row r="19" spans="1:26" x14ac:dyDescent="0.25">
      <c r="A19" s="223"/>
      <c r="B19" s="322"/>
      <c r="C19" s="322"/>
      <c r="D19" s="322"/>
      <c r="E19" s="322"/>
      <c r="F19" s="322"/>
      <c r="G19" s="322"/>
      <c r="H19" s="322"/>
      <c r="I19" s="322"/>
      <c r="J19" s="322"/>
      <c r="K19" s="322"/>
      <c r="L19" s="322"/>
      <c r="M19" s="1"/>
      <c r="N19" s="1"/>
      <c r="O19" s="1"/>
      <c r="P19" s="1"/>
      <c r="Q19" s="1"/>
      <c r="R19" s="1"/>
      <c r="S19" s="1"/>
      <c r="T19" s="2"/>
      <c r="U19" s="2"/>
      <c r="V19" s="2"/>
      <c r="W19" s="2"/>
      <c r="X19" s="2"/>
      <c r="Y19" s="2"/>
      <c r="Z19" s="2"/>
    </row>
    <row r="20" spans="1:26" x14ac:dyDescent="0.25">
      <c r="A20" s="327" t="s">
        <v>15</v>
      </c>
      <c r="B20" s="327" t="s">
        <v>16</v>
      </c>
      <c r="C20" s="327" t="s">
        <v>17</v>
      </c>
      <c r="D20" s="328"/>
      <c r="E20" s="323"/>
      <c r="F20" s="322"/>
      <c r="G20" s="322"/>
      <c r="H20" s="322"/>
      <c r="I20" s="322"/>
      <c r="J20" s="322"/>
      <c r="K20" s="322"/>
      <c r="L20" s="322"/>
      <c r="M20" s="1"/>
      <c r="N20" s="1"/>
      <c r="O20" s="1"/>
      <c r="P20" s="1"/>
      <c r="Q20" s="1"/>
      <c r="R20" s="1"/>
      <c r="S20" s="1"/>
      <c r="T20" s="2"/>
      <c r="U20" s="2"/>
      <c r="V20" s="2"/>
      <c r="W20" s="2"/>
      <c r="X20" s="2"/>
      <c r="Y20" s="2"/>
      <c r="Z20" s="2"/>
    </row>
    <row r="21" spans="1:26" ht="24.75" customHeight="1" x14ac:dyDescent="0.25">
      <c r="A21" s="442" t="s">
        <v>18</v>
      </c>
      <c r="B21" s="442"/>
      <c r="C21" s="442"/>
      <c r="D21" s="442"/>
      <c r="E21" s="442"/>
      <c r="F21" s="442"/>
      <c r="G21" s="442"/>
      <c r="H21" s="442"/>
      <c r="I21" s="442"/>
      <c r="J21" s="442"/>
      <c r="K21" s="442"/>
      <c r="L21" s="442"/>
      <c r="M21" s="2"/>
      <c r="N21" s="2"/>
      <c r="O21" s="2"/>
      <c r="P21" s="2"/>
      <c r="Q21" s="2"/>
      <c r="R21" s="2"/>
      <c r="S21" s="2"/>
      <c r="T21" s="2"/>
      <c r="U21" s="2"/>
      <c r="V21" s="2"/>
      <c r="W21" s="2"/>
      <c r="X21" s="2"/>
      <c r="Y21" s="2"/>
      <c r="Z21" s="2"/>
    </row>
    <row r="22" spans="1:26" x14ac:dyDescent="0.25">
      <c r="A22" s="324"/>
      <c r="B22" s="324"/>
      <c r="C22" s="324"/>
      <c r="D22" s="324"/>
      <c r="E22" s="324"/>
      <c r="F22" s="324"/>
      <c r="G22" s="324"/>
      <c r="H22" s="324"/>
      <c r="I22" s="324"/>
      <c r="J22" s="324"/>
      <c r="K22" s="324"/>
      <c r="L22" s="324"/>
      <c r="M22" s="2"/>
      <c r="N22" s="2"/>
      <c r="O22" s="2"/>
      <c r="P22" s="2"/>
      <c r="Q22" s="2"/>
      <c r="R22" s="2"/>
      <c r="S22" s="2"/>
      <c r="T22" s="2"/>
      <c r="U22" s="2"/>
      <c r="V22" s="2"/>
      <c r="W22" s="2"/>
      <c r="X22" s="2"/>
      <c r="Y22" s="2"/>
      <c r="Z22" s="2"/>
    </row>
    <row r="23" spans="1:26" x14ac:dyDescent="0.25">
      <c r="A23" s="443" t="s">
        <v>19</v>
      </c>
      <c r="B23" s="443"/>
      <c r="C23" s="443"/>
      <c r="D23" s="443"/>
      <c r="E23" s="443"/>
      <c r="F23" s="443"/>
      <c r="G23" s="443"/>
      <c r="H23" s="443"/>
      <c r="I23" s="443"/>
      <c r="J23" s="443"/>
      <c r="K23" s="443"/>
      <c r="L23" s="443"/>
      <c r="M23" s="1"/>
      <c r="N23" s="1"/>
      <c r="O23" s="1"/>
      <c r="P23" s="1"/>
      <c r="Q23" s="1"/>
      <c r="R23" s="1"/>
      <c r="S23" s="1"/>
      <c r="T23" s="2"/>
      <c r="U23" s="2"/>
      <c r="V23" s="2"/>
      <c r="W23" s="2"/>
      <c r="X23" s="2"/>
      <c r="Y23" s="2"/>
      <c r="Z23" s="2"/>
    </row>
    <row r="24" spans="1:26" ht="36.6" customHeight="1" x14ac:dyDescent="0.25">
      <c r="A24" s="435" t="s">
        <v>20</v>
      </c>
      <c r="B24" s="435"/>
      <c r="C24" s="435"/>
      <c r="D24" s="435"/>
      <c r="E24" s="435"/>
      <c r="F24" s="435"/>
      <c r="G24" s="435"/>
      <c r="H24" s="435"/>
      <c r="I24" s="435"/>
      <c r="J24" s="435"/>
      <c r="K24" s="435"/>
      <c r="L24" s="435"/>
      <c r="M24" s="1"/>
      <c r="N24" s="1"/>
      <c r="O24" s="1"/>
      <c r="P24" s="1"/>
      <c r="Q24" s="1"/>
      <c r="R24" s="1"/>
      <c r="S24" s="1"/>
      <c r="T24" s="2"/>
      <c r="U24" s="2"/>
      <c r="V24" s="2"/>
      <c r="W24" s="2"/>
      <c r="X24" s="2"/>
      <c r="Y24" s="2"/>
      <c r="Z24" s="2"/>
    </row>
    <row r="25" spans="1:26" x14ac:dyDescent="0.25">
      <c r="A25" s="436"/>
      <c r="B25" s="436"/>
      <c r="C25" s="436"/>
      <c r="D25" s="436"/>
      <c r="E25" s="436"/>
      <c r="F25" s="436"/>
      <c r="G25" s="436"/>
      <c r="H25" s="436"/>
      <c r="I25" s="436"/>
      <c r="J25" s="436"/>
      <c r="K25" s="436"/>
      <c r="L25" s="436"/>
      <c r="M25" s="1"/>
      <c r="N25" s="1"/>
      <c r="O25" s="1"/>
      <c r="P25" s="1"/>
      <c r="Q25" s="1"/>
      <c r="R25" s="1"/>
      <c r="S25" s="1"/>
      <c r="T25" s="2"/>
      <c r="U25" s="2"/>
      <c r="V25" s="2"/>
      <c r="W25" s="2"/>
      <c r="X25" s="2"/>
      <c r="Y25" s="2"/>
      <c r="Z25" s="2"/>
    </row>
    <row r="26" spans="1:26" x14ac:dyDescent="0.25">
      <c r="A26" s="437" t="s">
        <v>21</v>
      </c>
      <c r="B26" s="437"/>
      <c r="C26" s="437"/>
      <c r="D26" s="437"/>
      <c r="E26" s="437"/>
      <c r="F26" s="437"/>
      <c r="G26" s="437"/>
      <c r="H26" s="437"/>
      <c r="I26" s="437"/>
      <c r="J26" s="437"/>
      <c r="K26" s="437"/>
      <c r="L26" s="437"/>
      <c r="M26" s="1"/>
      <c r="N26" s="1"/>
      <c r="O26" s="1"/>
      <c r="P26" s="1"/>
      <c r="Q26" s="1"/>
      <c r="R26" s="1"/>
      <c r="S26" s="1"/>
      <c r="T26" s="2"/>
      <c r="U26" s="2"/>
      <c r="V26" s="2"/>
      <c r="W26" s="2"/>
      <c r="X26" s="2"/>
      <c r="Y26" s="2"/>
      <c r="Z26" s="2"/>
    </row>
    <row r="27" spans="1:26" x14ac:dyDescent="0.25">
      <c r="A27" s="445" t="s">
        <v>22</v>
      </c>
      <c r="B27" s="445"/>
      <c r="C27" s="445"/>
      <c r="D27" s="445"/>
      <c r="E27" s="445"/>
      <c r="F27" s="445"/>
      <c r="G27" s="445"/>
      <c r="H27" s="445"/>
      <c r="I27" s="445"/>
      <c r="J27" s="445"/>
      <c r="K27" s="445"/>
      <c r="L27" s="445"/>
      <c r="M27" s="1"/>
      <c r="N27" s="1"/>
      <c r="O27" s="1"/>
      <c r="P27" s="1"/>
      <c r="Q27" s="1"/>
      <c r="R27" s="1"/>
      <c r="S27" s="1"/>
      <c r="T27" s="2"/>
      <c r="U27" s="2"/>
      <c r="V27" s="2"/>
      <c r="W27" s="2"/>
      <c r="X27" s="2"/>
      <c r="Y27" s="2"/>
      <c r="Z27" s="2"/>
    </row>
    <row r="28" spans="1:26" x14ac:dyDescent="0.25">
      <c r="A28" s="390"/>
      <c r="B28" s="390"/>
      <c r="C28" s="390"/>
      <c r="D28" s="390"/>
      <c r="E28" s="390"/>
      <c r="F28" s="390"/>
      <c r="G28" s="390"/>
      <c r="H28" s="390"/>
      <c r="I28" s="390"/>
      <c r="J28" s="390"/>
      <c r="K28" s="390"/>
      <c r="L28" s="390"/>
      <c r="M28" s="1"/>
      <c r="N28" s="1"/>
      <c r="O28" s="1"/>
      <c r="P28" s="1"/>
      <c r="Q28" s="1"/>
      <c r="R28" s="1"/>
      <c r="S28" s="1"/>
      <c r="T28" s="2"/>
      <c r="U28" s="2"/>
      <c r="V28" s="2"/>
      <c r="W28" s="2"/>
      <c r="X28" s="2"/>
      <c r="Y28" s="2"/>
      <c r="Z28" s="2"/>
    </row>
    <row r="29" spans="1:26" x14ac:dyDescent="0.25">
      <c r="A29" s="437" t="s">
        <v>23</v>
      </c>
      <c r="B29" s="437"/>
      <c r="C29" s="437"/>
      <c r="D29" s="437"/>
      <c r="E29" s="437"/>
      <c r="F29" s="437"/>
      <c r="G29" s="437"/>
      <c r="H29" s="437"/>
      <c r="I29" s="437"/>
      <c r="J29" s="437"/>
      <c r="K29" s="437"/>
      <c r="L29" s="437"/>
      <c r="M29" s="1"/>
      <c r="N29" s="1"/>
      <c r="O29" s="1"/>
      <c r="P29" s="1"/>
      <c r="Q29" s="1"/>
      <c r="R29" s="1"/>
      <c r="S29" s="1"/>
      <c r="T29" s="2"/>
      <c r="U29" s="2"/>
      <c r="V29" s="2"/>
      <c r="W29" s="2"/>
      <c r="X29" s="2"/>
      <c r="Y29" s="2"/>
      <c r="Z29" s="2"/>
    </row>
    <row r="30" spans="1:26" ht="36.75" customHeight="1" x14ac:dyDescent="0.25">
      <c r="A30" s="438" t="s">
        <v>24</v>
      </c>
      <c r="B30" s="438"/>
      <c r="C30" s="438"/>
      <c r="D30" s="438"/>
      <c r="E30" s="438"/>
      <c r="F30" s="438"/>
      <c r="G30" s="438"/>
      <c r="H30" s="438"/>
      <c r="I30" s="438"/>
      <c r="J30" s="438"/>
      <c r="K30" s="438"/>
      <c r="L30" s="438"/>
      <c r="M30" s="1"/>
      <c r="N30" s="1"/>
      <c r="O30" s="1"/>
      <c r="P30" s="1"/>
      <c r="Q30" s="1"/>
      <c r="R30" s="1"/>
      <c r="S30" s="1"/>
      <c r="T30" s="2"/>
      <c r="U30" s="2"/>
      <c r="V30" s="2"/>
      <c r="W30" s="2"/>
      <c r="X30" s="2"/>
      <c r="Y30" s="2"/>
      <c r="Z30" s="2"/>
    </row>
    <row r="31" spans="1:26" x14ac:dyDescent="0.25">
      <c r="A31" s="429"/>
      <c r="B31" s="429"/>
      <c r="C31" s="429"/>
      <c r="D31" s="429"/>
      <c r="E31" s="429"/>
      <c r="F31" s="429"/>
      <c r="G31" s="429"/>
      <c r="H31" s="429"/>
      <c r="I31" s="429"/>
      <c r="J31" s="429"/>
      <c r="K31" s="429"/>
      <c r="L31" s="429"/>
      <c r="M31" s="1"/>
      <c r="N31" s="1"/>
      <c r="O31" s="1"/>
      <c r="P31" s="1"/>
      <c r="Q31" s="1"/>
      <c r="R31" s="1"/>
      <c r="S31" s="1"/>
      <c r="T31" s="2"/>
      <c r="U31" s="2"/>
      <c r="V31" s="2"/>
      <c r="W31" s="2"/>
      <c r="X31" s="2"/>
      <c r="Y31" s="2"/>
      <c r="Z31" s="2"/>
    </row>
    <row r="32" spans="1:26" x14ac:dyDescent="0.25">
      <c r="A32" s="437" t="s">
        <v>25</v>
      </c>
      <c r="B32" s="437"/>
      <c r="C32" s="437"/>
      <c r="D32" s="437"/>
      <c r="E32" s="437"/>
      <c r="F32" s="437"/>
      <c r="G32" s="437"/>
      <c r="H32" s="437"/>
      <c r="I32" s="437"/>
      <c r="J32" s="437"/>
      <c r="K32" s="437"/>
      <c r="L32" s="437"/>
      <c r="M32" s="1"/>
      <c r="N32" s="1"/>
      <c r="O32" s="1"/>
      <c r="P32" s="1"/>
      <c r="Q32" s="1"/>
      <c r="R32" s="1"/>
      <c r="S32" s="1"/>
      <c r="T32" s="2"/>
      <c r="U32" s="2"/>
      <c r="V32" s="2"/>
      <c r="W32" s="2"/>
      <c r="X32" s="2"/>
      <c r="Y32" s="2"/>
      <c r="Z32" s="2"/>
    </row>
    <row r="33" spans="1:26" ht="48" customHeight="1" x14ac:dyDescent="0.25">
      <c r="A33" s="438" t="s">
        <v>26</v>
      </c>
      <c r="B33" s="438"/>
      <c r="C33" s="438"/>
      <c r="D33" s="438"/>
      <c r="E33" s="438"/>
      <c r="F33" s="438"/>
      <c r="G33" s="438"/>
      <c r="H33" s="438"/>
      <c r="I33" s="438"/>
      <c r="J33" s="438"/>
      <c r="K33" s="438"/>
      <c r="L33" s="438"/>
      <c r="M33" s="1"/>
      <c r="N33" s="1"/>
      <c r="O33" s="1"/>
      <c r="P33" s="1"/>
      <c r="Q33" s="1"/>
      <c r="R33" s="1"/>
      <c r="S33" s="1"/>
      <c r="T33" s="2"/>
      <c r="U33" s="2"/>
      <c r="V33" s="2"/>
      <c r="W33" s="2"/>
      <c r="X33" s="2"/>
      <c r="Y33" s="2"/>
      <c r="Z33" s="2"/>
    </row>
    <row r="34" spans="1:26" x14ac:dyDescent="0.25">
      <c r="A34" s="223"/>
      <c r="B34" s="223"/>
      <c r="C34" s="223"/>
      <c r="D34" s="223"/>
      <c r="E34" s="223"/>
      <c r="F34" s="223"/>
      <c r="G34" s="223"/>
      <c r="H34" s="223"/>
      <c r="I34" s="223"/>
      <c r="J34" s="223"/>
      <c r="K34" s="223"/>
      <c r="L34" s="223"/>
      <c r="M34" s="1"/>
      <c r="N34" s="1"/>
      <c r="O34" s="1"/>
      <c r="P34" s="1"/>
      <c r="Q34" s="1"/>
      <c r="R34" s="1"/>
      <c r="S34" s="1"/>
      <c r="T34" s="2"/>
      <c r="U34" s="2"/>
      <c r="V34" s="2"/>
      <c r="W34" s="2"/>
      <c r="X34" s="2"/>
      <c r="Y34" s="2"/>
      <c r="Z34" s="2"/>
    </row>
    <row r="35" spans="1:26" x14ac:dyDescent="0.25">
      <c r="A35" s="336" t="s">
        <v>27</v>
      </c>
      <c r="B35" s="223"/>
      <c r="C35" s="223"/>
      <c r="D35" s="223"/>
      <c r="E35" s="223"/>
      <c r="F35" s="223"/>
      <c r="G35" s="223"/>
      <c r="H35" s="223"/>
      <c r="I35" s="223"/>
      <c r="J35" s="223"/>
      <c r="K35" s="223"/>
      <c r="L35" s="223"/>
      <c r="M35" s="1"/>
      <c r="N35" s="1"/>
      <c r="O35" s="1"/>
      <c r="P35" s="1"/>
      <c r="Q35" s="1"/>
      <c r="R35" s="1"/>
      <c r="S35" s="1"/>
      <c r="T35" s="2"/>
      <c r="U35" s="2"/>
      <c r="V35" s="2"/>
      <c r="W35" s="2"/>
      <c r="X35" s="2"/>
      <c r="Y35" s="2"/>
      <c r="Z35" s="2"/>
    </row>
    <row r="36" spans="1:26" ht="27.75" customHeight="1" x14ac:dyDescent="0.25">
      <c r="A36" s="445" t="s">
        <v>28</v>
      </c>
      <c r="B36" s="445"/>
      <c r="C36" s="445"/>
      <c r="D36" s="445"/>
      <c r="E36" s="445"/>
      <c r="F36" s="445"/>
      <c r="G36" s="445"/>
      <c r="H36" s="445"/>
      <c r="I36" s="445"/>
      <c r="J36" s="445"/>
      <c r="K36" s="445"/>
      <c r="L36" s="445"/>
      <c r="M36" s="1"/>
      <c r="N36" s="1"/>
      <c r="O36" s="1"/>
      <c r="P36" s="1"/>
      <c r="Q36" s="1"/>
      <c r="R36" s="1"/>
      <c r="S36" s="1"/>
      <c r="T36" s="2"/>
      <c r="U36" s="2"/>
      <c r="V36" s="2"/>
      <c r="W36" s="2"/>
      <c r="X36" s="2"/>
      <c r="Y36" s="2"/>
      <c r="Z36" s="2"/>
    </row>
    <row r="37" spans="1:26" x14ac:dyDescent="0.25">
      <c r="A37" s="223"/>
      <c r="B37" s="223"/>
      <c r="C37" s="223"/>
      <c r="D37" s="223"/>
      <c r="E37" s="223"/>
      <c r="F37" s="223"/>
      <c r="G37" s="223"/>
      <c r="H37" s="223"/>
      <c r="I37" s="223"/>
      <c r="J37" s="223"/>
      <c r="K37" s="223"/>
      <c r="L37" s="223"/>
      <c r="M37" s="1"/>
      <c r="N37" s="1"/>
      <c r="O37" s="1"/>
      <c r="P37" s="1"/>
      <c r="Q37" s="1"/>
      <c r="R37" s="1"/>
      <c r="S37" s="1"/>
      <c r="T37" s="2"/>
      <c r="U37" s="2"/>
      <c r="V37" s="2"/>
      <c r="W37" s="2"/>
      <c r="X37" s="2"/>
      <c r="Y37" s="2"/>
      <c r="Z37" s="2"/>
    </row>
    <row r="38" spans="1:26" x14ac:dyDescent="0.25">
      <c r="A38" s="437" t="s">
        <v>29</v>
      </c>
      <c r="B38" s="437"/>
      <c r="C38" s="437"/>
      <c r="D38" s="437"/>
      <c r="E38" s="437"/>
      <c r="F38" s="437"/>
      <c r="G38" s="437"/>
      <c r="H38" s="437"/>
      <c r="I38" s="437"/>
      <c r="J38" s="437"/>
      <c r="K38" s="437"/>
      <c r="L38" s="437"/>
      <c r="M38" s="6"/>
      <c r="N38" s="6"/>
      <c r="O38" s="6"/>
      <c r="P38" s="6"/>
      <c r="Q38" s="6"/>
      <c r="R38" s="6"/>
      <c r="S38" s="6"/>
    </row>
    <row r="39" spans="1:26" ht="36.6" customHeight="1" x14ac:dyDescent="0.25">
      <c r="A39" s="438" t="s">
        <v>30</v>
      </c>
      <c r="B39" s="438"/>
      <c r="C39" s="438"/>
      <c r="D39" s="438"/>
      <c r="E39" s="438"/>
      <c r="F39" s="438"/>
      <c r="G39" s="438"/>
      <c r="H39" s="438"/>
      <c r="I39" s="438"/>
      <c r="J39" s="438"/>
      <c r="K39" s="438"/>
      <c r="L39" s="438"/>
      <c r="M39" s="6"/>
      <c r="N39" s="6"/>
      <c r="O39" s="6"/>
      <c r="P39" s="6"/>
      <c r="Q39" s="6"/>
      <c r="R39" s="6"/>
      <c r="S39" s="6"/>
    </row>
    <row r="40" spans="1:26" x14ac:dyDescent="0.25">
      <c r="A40" s="438" t="s">
        <v>31</v>
      </c>
      <c r="B40" s="438"/>
      <c r="C40" s="438"/>
      <c r="D40" s="438"/>
      <c r="E40" s="438"/>
      <c r="F40" s="438"/>
      <c r="G40" s="438"/>
      <c r="H40" s="438"/>
      <c r="I40" s="438"/>
      <c r="J40" s="438"/>
      <c r="K40" s="438"/>
      <c r="L40" s="438"/>
      <c r="M40" s="6"/>
      <c r="N40" s="6"/>
      <c r="O40" s="6"/>
      <c r="P40" s="6"/>
      <c r="Q40" s="6"/>
      <c r="R40" s="6"/>
      <c r="S40" s="6"/>
    </row>
    <row r="41" spans="1:26" x14ac:dyDescent="0.25">
      <c r="A41" s="296"/>
      <c r="B41" s="325"/>
      <c r="C41" s="325"/>
      <c r="D41" s="325"/>
      <c r="E41" s="325"/>
      <c r="F41" s="325"/>
      <c r="G41" s="325"/>
      <c r="H41" s="325"/>
      <c r="I41" s="325"/>
      <c r="J41" s="325"/>
      <c r="K41" s="325"/>
      <c r="L41" s="325"/>
      <c r="M41" s="6"/>
      <c r="N41" s="6"/>
      <c r="O41" s="6"/>
      <c r="P41" s="6"/>
      <c r="Q41" s="6"/>
      <c r="R41" s="6"/>
      <c r="S41" s="6"/>
    </row>
    <row r="42" spans="1:26" x14ac:dyDescent="0.25">
      <c r="A42" s="326" t="s">
        <v>32</v>
      </c>
      <c r="B42" s="325"/>
      <c r="C42" s="325"/>
      <c r="D42" s="325"/>
      <c r="E42" s="325"/>
      <c r="F42" s="325"/>
      <c r="G42" s="325"/>
      <c r="H42" s="325"/>
      <c r="I42" s="325"/>
      <c r="J42" s="325"/>
      <c r="K42" s="325"/>
      <c r="L42" s="325"/>
      <c r="M42" s="6"/>
      <c r="N42" s="6"/>
      <c r="O42" s="6"/>
      <c r="P42" s="6"/>
      <c r="Q42" s="6"/>
      <c r="R42" s="6"/>
      <c r="S42" s="6"/>
    </row>
    <row r="43" spans="1:26" ht="29.25" customHeight="1" x14ac:dyDescent="0.25">
      <c r="A43" s="438" t="s">
        <v>33</v>
      </c>
      <c r="B43" s="438"/>
      <c r="C43" s="438"/>
      <c r="D43" s="438"/>
      <c r="E43" s="438"/>
      <c r="F43" s="438"/>
      <c r="G43" s="438"/>
      <c r="H43" s="438"/>
      <c r="I43" s="438"/>
      <c r="J43" s="438"/>
      <c r="K43" s="438"/>
      <c r="L43" s="438"/>
      <c r="M43" s="6"/>
      <c r="N43" s="6"/>
      <c r="O43" s="6"/>
      <c r="P43" s="6"/>
      <c r="Q43" s="6"/>
      <c r="R43" s="6"/>
      <c r="S43" s="6"/>
    </row>
    <row r="44" spans="1:26" x14ac:dyDescent="0.25">
      <c r="A44" s="296"/>
      <c r="B44" s="325"/>
      <c r="C44" s="325"/>
      <c r="D44" s="325"/>
      <c r="E44" s="325"/>
      <c r="F44" s="325"/>
      <c r="G44" s="325"/>
      <c r="H44" s="325"/>
      <c r="I44" s="325"/>
      <c r="J44" s="325"/>
      <c r="K44" s="325"/>
      <c r="L44" s="325"/>
      <c r="M44" s="6"/>
      <c r="N44" s="6"/>
      <c r="O44" s="6"/>
      <c r="P44" s="6"/>
      <c r="Q44" s="6"/>
      <c r="R44" s="6"/>
      <c r="S44" s="6"/>
    </row>
    <row r="45" spans="1:26" x14ac:dyDescent="0.25">
      <c r="A45" s="326" t="s">
        <v>34</v>
      </c>
      <c r="B45" s="325"/>
      <c r="C45" s="325"/>
      <c r="D45" s="325"/>
      <c r="E45" s="325"/>
      <c r="F45" s="325"/>
      <c r="G45" s="325"/>
      <c r="H45" s="325"/>
      <c r="I45" s="325"/>
      <c r="J45" s="325"/>
      <c r="K45" s="325"/>
      <c r="L45" s="325"/>
      <c r="M45" s="6"/>
      <c r="N45" s="6"/>
      <c r="O45" s="6"/>
      <c r="P45" s="6"/>
      <c r="Q45" s="6"/>
      <c r="R45" s="6"/>
      <c r="S45" s="6"/>
    </row>
    <row r="46" spans="1:26" ht="24" customHeight="1" x14ac:dyDescent="0.25">
      <c r="A46" s="438" t="s">
        <v>35</v>
      </c>
      <c r="B46" s="438"/>
      <c r="C46" s="438"/>
      <c r="D46" s="438"/>
      <c r="E46" s="438"/>
      <c r="F46" s="438"/>
      <c r="G46" s="438"/>
      <c r="H46" s="438"/>
      <c r="I46" s="438"/>
      <c r="J46" s="438"/>
      <c r="K46" s="438"/>
      <c r="L46" s="438"/>
      <c r="M46" s="6"/>
      <c r="N46" s="6"/>
      <c r="O46" s="6"/>
      <c r="P46" s="6"/>
      <c r="Q46" s="6"/>
      <c r="R46" s="6"/>
      <c r="S46" s="6"/>
    </row>
    <row r="47" spans="1:26" x14ac:dyDescent="0.25">
      <c r="A47" s="296"/>
      <c r="B47" s="325"/>
      <c r="C47" s="325"/>
      <c r="D47" s="325"/>
      <c r="E47" s="325"/>
      <c r="F47" s="325"/>
      <c r="G47" s="325"/>
      <c r="H47" s="325"/>
      <c r="I47" s="325"/>
      <c r="J47" s="325"/>
      <c r="K47" s="325"/>
      <c r="L47" s="325"/>
      <c r="M47" s="6"/>
      <c r="N47" s="6"/>
      <c r="O47" s="6"/>
      <c r="P47" s="6"/>
      <c r="Q47" s="6"/>
      <c r="R47" s="6"/>
      <c r="S47" s="6"/>
    </row>
    <row r="48" spans="1:26" x14ac:dyDescent="0.25">
      <c r="A48" s="326" t="s">
        <v>36</v>
      </c>
      <c r="B48" s="325"/>
      <c r="C48" s="325"/>
      <c r="D48" s="325"/>
      <c r="E48" s="325"/>
      <c r="F48" s="325"/>
      <c r="G48" s="325"/>
      <c r="H48" s="325"/>
      <c r="I48" s="325"/>
      <c r="J48" s="325"/>
      <c r="K48" s="325"/>
      <c r="L48" s="325"/>
      <c r="M48" s="6"/>
      <c r="N48" s="6"/>
      <c r="O48" s="6"/>
      <c r="P48" s="6"/>
      <c r="Q48" s="6"/>
      <c r="R48" s="6"/>
      <c r="S48" s="6"/>
    </row>
    <row r="49" spans="1:19" ht="26.25" customHeight="1" x14ac:dyDescent="0.25">
      <c r="A49" s="438" t="s">
        <v>37</v>
      </c>
      <c r="B49" s="438"/>
      <c r="C49" s="438"/>
      <c r="D49" s="438"/>
      <c r="E49" s="438"/>
      <c r="F49" s="438"/>
      <c r="G49" s="438"/>
      <c r="H49" s="438"/>
      <c r="I49" s="438"/>
      <c r="J49" s="438"/>
      <c r="K49" s="438"/>
      <c r="L49" s="438"/>
      <c r="M49" s="6"/>
      <c r="N49" s="6"/>
      <c r="O49" s="6"/>
      <c r="P49" s="6"/>
      <c r="Q49" s="6"/>
      <c r="R49" s="6"/>
      <c r="S49" s="6"/>
    </row>
    <row r="50" spans="1:19" x14ac:dyDescent="0.25">
      <c r="A50" s="296"/>
      <c r="B50" s="325"/>
      <c r="C50" s="325"/>
      <c r="D50" s="325"/>
      <c r="E50" s="325"/>
      <c r="F50" s="325"/>
      <c r="G50" s="325"/>
      <c r="H50" s="325"/>
      <c r="I50" s="325"/>
      <c r="J50" s="325"/>
      <c r="K50" s="325"/>
      <c r="L50" s="325"/>
      <c r="M50" s="6"/>
      <c r="N50" s="6"/>
      <c r="O50" s="6"/>
      <c r="P50" s="6"/>
      <c r="Q50" s="6"/>
      <c r="R50" s="6"/>
      <c r="S50" s="6"/>
    </row>
    <row r="51" spans="1:19" x14ac:dyDescent="0.25">
      <c r="M51" s="6"/>
      <c r="N51" s="6"/>
      <c r="O51" s="6"/>
      <c r="P51" s="6"/>
      <c r="Q51" s="6"/>
      <c r="R51" s="6"/>
      <c r="S51" s="6"/>
    </row>
    <row r="52" spans="1:19" ht="27.75" customHeight="1" x14ac:dyDescent="0.25">
      <c r="M52" s="6"/>
      <c r="N52" s="6"/>
      <c r="O52" s="6"/>
      <c r="P52" s="6"/>
      <c r="Q52" s="6"/>
      <c r="R52" s="6"/>
      <c r="S52" s="6"/>
    </row>
    <row r="53" spans="1:19" x14ac:dyDescent="0.25">
      <c r="A53" s="7"/>
      <c r="B53" s="6"/>
      <c r="C53" s="6"/>
      <c r="D53" s="6"/>
      <c r="E53" s="6"/>
      <c r="F53" s="6"/>
      <c r="G53" s="6"/>
      <c r="H53" s="6"/>
      <c r="I53" s="6"/>
      <c r="J53" s="6"/>
      <c r="K53" s="6"/>
      <c r="L53" s="6"/>
      <c r="M53" s="6"/>
      <c r="N53" s="6"/>
      <c r="O53" s="6"/>
      <c r="P53" s="6"/>
      <c r="Q53" s="6"/>
      <c r="R53" s="6"/>
      <c r="S53" s="6"/>
    </row>
    <row r="54" spans="1:19" ht="15.6" customHeight="1" x14ac:dyDescent="0.25">
      <c r="A54" s="444"/>
      <c r="B54" s="444"/>
      <c r="C54" s="444"/>
      <c r="D54" s="444"/>
      <c r="E54" s="444"/>
      <c r="F54" s="444"/>
      <c r="G54" s="444"/>
      <c r="H54" s="444"/>
      <c r="I54" s="444"/>
      <c r="J54" s="444"/>
      <c r="K54" s="444"/>
      <c r="L54" s="444"/>
      <c r="M54" s="6"/>
      <c r="N54" s="6"/>
      <c r="O54" s="6"/>
      <c r="P54" s="6"/>
      <c r="Q54" s="6"/>
      <c r="R54" s="6"/>
      <c r="S54" s="6"/>
    </row>
    <row r="55" spans="1:19" x14ac:dyDescent="0.25">
      <c r="A55" s="7"/>
      <c r="B55" s="6"/>
      <c r="C55" s="6"/>
      <c r="D55" s="6"/>
      <c r="E55" s="6"/>
      <c r="F55" s="6"/>
      <c r="G55" s="6"/>
      <c r="H55" s="6"/>
      <c r="I55" s="6"/>
      <c r="J55" s="6"/>
      <c r="K55" s="6"/>
      <c r="L55" s="6"/>
      <c r="M55" s="6"/>
      <c r="N55" s="6"/>
      <c r="O55" s="6"/>
      <c r="P55" s="6"/>
      <c r="Q55" s="6"/>
      <c r="R55" s="6"/>
      <c r="S55" s="6"/>
    </row>
    <row r="56" spans="1:19" x14ac:dyDescent="0.25">
      <c r="A56" s="7"/>
      <c r="B56" s="6"/>
      <c r="C56" s="6"/>
      <c r="D56" s="6"/>
      <c r="E56" s="6"/>
      <c r="F56" s="6"/>
      <c r="G56" s="6"/>
      <c r="H56" s="6"/>
      <c r="I56" s="6"/>
      <c r="J56" s="6"/>
      <c r="K56" s="6"/>
      <c r="L56" s="6"/>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sheetData>
  <mergeCells count="34">
    <mergeCell ref="A46:L46"/>
    <mergeCell ref="A49:L49"/>
    <mergeCell ref="A43:L43"/>
    <mergeCell ref="A54:L54"/>
    <mergeCell ref="A26:L26"/>
    <mergeCell ref="A27:L27"/>
    <mergeCell ref="A38:L38"/>
    <mergeCell ref="A39:L39"/>
    <mergeCell ref="A40:L40"/>
    <mergeCell ref="A36:L36"/>
    <mergeCell ref="A33:L33"/>
    <mergeCell ref="A32:L32"/>
    <mergeCell ref="A15:L15"/>
    <mergeCell ref="A17:L17"/>
    <mergeCell ref="A18:L18"/>
    <mergeCell ref="A21:L21"/>
    <mergeCell ref="A23:L23"/>
    <mergeCell ref="A24:L24"/>
    <mergeCell ref="A25:L25"/>
    <mergeCell ref="A29:L29"/>
    <mergeCell ref="A30:L30"/>
    <mergeCell ref="A31:L31"/>
    <mergeCell ref="A14:L14"/>
    <mergeCell ref="A1:L1"/>
    <mergeCell ref="A2:L2"/>
    <mergeCell ref="A3:L3"/>
    <mergeCell ref="A4:L4"/>
    <mergeCell ref="A5:L5"/>
    <mergeCell ref="A7:L7"/>
    <mergeCell ref="A9:L9"/>
    <mergeCell ref="A10:L10"/>
    <mergeCell ref="A11:L11"/>
    <mergeCell ref="A12:L12"/>
    <mergeCell ref="A13:L13"/>
  </mergeCells>
  <hyperlinks>
    <hyperlink ref="A23" location="'Luottoriski MV03'!A1" display="'Luottoriski MV03'!A1" xr:uid="{43F2078C-EC11-4B99-8DE6-085F1EDF21F5}"/>
    <hyperlink ref="A29" location="'Payment-transaction-based'!A1" display="Maksutapahtumasidonnainen menetelmä" xr:uid="{A8E41939-0F07-4D3F-88D1-D5D0C24168D9}"/>
    <hyperlink ref="A32" location="'Sum method'!A1" display="Summamenetelmä" xr:uid="{7BF0C166-DD70-4EA5-BB07-3392DE98FB67}"/>
    <hyperlink ref="A38" location="'Oma Pääoma MV02'!A1" display="Oma pääoma" xr:uid="{AE88AC51-4B5C-479E-9DDC-BC6DC832C135}"/>
    <hyperlink ref="A20" location="'Income statement'!A1" display="Tuloslaskelma," xr:uid="{23281AB4-9C36-40C2-B54B-A221234A2117}"/>
    <hyperlink ref="B20" location="'Balance sheet'!A1" display="Tase ja" xr:uid="{3A140947-4478-4A19-AF53-9436C3763D48}"/>
    <hyperlink ref="C20" location="'Basic information'!A1" display="Perustiedot" xr:uid="{D7EF573C-AF1A-49AE-BB00-86B9001C04B0}"/>
    <hyperlink ref="A4" r:id="rId1" xr:uid="{490A639D-5541-4BA0-B76B-824F152DDA87}"/>
    <hyperlink ref="A5" r:id="rId2" display="Valtionvarainministeriön asetuksesta" xr:uid="{86E1F19E-1D78-48A8-B45F-1DB42ED13976}"/>
    <hyperlink ref="A6" r:id="rId3" xr:uid="{B7AAFA73-3D1B-4A66-8A4C-4970873E90CE}"/>
    <hyperlink ref="A5:L5" r:id="rId4" display="Valtionvarainministeriön asetuksesta toimilupahakemukseen liitettävistä selvityksistä" xr:uid="{6A73A234-BAA0-4ECE-AD95-B16F3666B27B}"/>
    <hyperlink ref="A38:L38" location="'Own funds and capital adequacy'!A1" display="Omat varat ja vakavaraisuus" xr:uid="{13073E60-92F0-476A-A289-04618637F7B6}"/>
    <hyperlink ref="A32:L32" location="'Sum method'!A1" display="Summamenetelmä" xr:uid="{E52F1591-53F3-40F9-9579-126C30E199A8}"/>
    <hyperlink ref="A29:L29" location="'Payment-transaction-based'!A1" display="Maksutapahtumasidonnainen menetelmä" xr:uid="{AABD77E3-114E-4530-982C-04AAB9BA21F6}"/>
    <hyperlink ref="A23:L23" location="'Credit risk'!A1" display="Luottoriski" xr:uid="{BA0079CE-A034-4200-8144-5B958620737A}"/>
    <hyperlink ref="A26" location="'Charge-based method'!A1" display="Kulusidonnainen menetelmä" xr:uid="{543720A7-DB90-43B5-AA32-8A768A061AEF}"/>
    <hyperlink ref="A26:L26" location="'Charge-based method'!A1" display="Kulusidonnainen menetelmä" xr:uid="{BD043FC2-99CC-4D7E-B766-C4116652114C}"/>
    <hyperlink ref="A45" location="'Summary (transaction-based)'!A1" display="Yhteenveto (Maksutapahtumasidonnainen)" xr:uid="{6AFF91D1-794C-4E2C-AD3F-13EE42ABD517}"/>
    <hyperlink ref="A48" location="'Summary (sum method)'!A1" display="Yhteenveto (Summamenetelmä)" xr:uid="{A27D346C-CE87-4804-AF8B-E27720EDF88D}"/>
    <hyperlink ref="A42" location="'Summary (charge-based)'!A1" display="Yhteenveto (Kulusidonnainen)" xr:uid="{7BB6F133-6ABA-45C6-8985-D72E1CD64857}"/>
    <hyperlink ref="A8" r:id="rId5" xr:uid="{820C073E-F5A2-4798-AE96-E68AA6B20023}"/>
    <hyperlink ref="A35" location="'Capital plan'!A1" display="Pääomasuunnitelma" xr:uid="{11477AB3-1FF5-49DC-A1D5-C575C420D1F7}"/>
    <hyperlink ref="A4:L4" r:id="rId6" display="Maksulaitoslaista" xr:uid="{1C30A9BE-D8B2-43B9-BEDB-2ECD89BCF57F}"/>
    <hyperlink ref="A7" r:id="rId7" display="Määräyksistä ja ohjeista" xr:uid="{7D025B88-528B-4F18-A9DC-A6592B89E43B}"/>
    <hyperlink ref="A7:L7" r:id="rId8" display="Finanssivalvonnan määräyksistä ja ohjeista" xr:uid="{EB79143C-15D5-4C20-B1B6-8C2368273BE2}"/>
  </hyperlinks>
  <pageMargins left="0.7" right="0.7" top="0.75" bottom="0.75" header="0.3" footer="0.3"/>
  <pageSetup paperSize="9"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57DC-EC25-48E6-92D7-5B3A49F48158}">
  <sheetPr>
    <tabColor theme="3"/>
    <pageSetUpPr fitToPage="1"/>
  </sheetPr>
  <dimension ref="A1:Q100"/>
  <sheetViews>
    <sheetView showGridLines="0" zoomScale="80" zoomScaleNormal="80" zoomScaleSheetLayoutView="70" workbookViewId="0">
      <pane ySplit="10" topLeftCell="A11" activePane="bottomLeft" state="frozen"/>
      <selection activeCell="E5" sqref="E5"/>
      <selection pane="bottomLeft" activeCell="B8" sqref="B8"/>
    </sheetView>
  </sheetViews>
  <sheetFormatPr defaultColWidth="9.140625" defaultRowHeight="12" x14ac:dyDescent="0.2"/>
  <cols>
    <col min="1" max="1" width="3.28515625" style="20" customWidth="1"/>
    <col min="2" max="2" width="88.85546875" style="39" customWidth="1"/>
    <col min="3" max="3" width="15.140625" style="20" customWidth="1"/>
    <col min="4" max="4" width="15.42578125" style="150" bestFit="1" customWidth="1"/>
    <col min="5" max="6" width="13.7109375" style="151" customWidth="1"/>
    <col min="7" max="7" width="3.85546875" style="151" customWidth="1"/>
    <col min="8" max="11" width="13.7109375" style="151" customWidth="1"/>
    <col min="12" max="12" width="4" style="151" customWidth="1"/>
    <col min="13" max="16" width="13.7109375" style="151" customWidth="1"/>
    <col min="17" max="17" width="42" style="151" customWidth="1"/>
    <col min="18" max="16384" width="9.140625" style="151"/>
  </cols>
  <sheetData>
    <row r="1" spans="1:17" ht="18" customHeight="1" x14ac:dyDescent="0.2">
      <c r="D1" s="152"/>
    </row>
    <row r="2" spans="1:17" ht="15.95" customHeight="1" x14ac:dyDescent="0.2">
      <c r="B2" s="13" t="s">
        <v>38</v>
      </c>
      <c r="C2" s="152"/>
      <c r="D2" s="152"/>
    </row>
    <row r="3" spans="1:17" ht="34.5" x14ac:dyDescent="0.2">
      <c r="B3" s="153" t="s">
        <v>29</v>
      </c>
      <c r="C3" s="152"/>
      <c r="D3" s="39"/>
    </row>
    <row r="4" spans="1:17" ht="15.95" customHeight="1" x14ac:dyDescent="0.2">
      <c r="B4" s="151"/>
      <c r="D4" s="39"/>
    </row>
    <row r="5" spans="1:17" ht="11.45" customHeight="1" x14ac:dyDescent="0.2">
      <c r="B5" s="154"/>
      <c r="C5" s="155"/>
      <c r="D5" s="151"/>
    </row>
    <row r="6" spans="1:17" ht="11.45" customHeight="1" x14ac:dyDescent="0.2">
      <c r="B6" s="156" t="s">
        <v>44</v>
      </c>
      <c r="C6" s="20" t="s">
        <v>45</v>
      </c>
      <c r="D6" s="151"/>
      <c r="G6" s="157"/>
    </row>
    <row r="8" spans="1:17" ht="16.5" thickBot="1" x14ac:dyDescent="0.25">
      <c r="C8" s="39"/>
      <c r="D8" s="39"/>
      <c r="E8" s="39"/>
      <c r="F8" s="39"/>
      <c r="G8" s="39"/>
      <c r="H8" s="20"/>
      <c r="I8" s="20"/>
      <c r="J8" s="20"/>
      <c r="K8" s="20"/>
      <c r="L8" s="158"/>
      <c r="M8" s="39"/>
      <c r="N8" s="39"/>
      <c r="O8" s="39"/>
      <c r="P8" s="39"/>
      <c r="Q8" s="39"/>
    </row>
    <row r="9" spans="1:17" ht="16.5" thickBot="1" x14ac:dyDescent="0.25">
      <c r="C9" s="446" t="s">
        <v>46</v>
      </c>
      <c r="D9" s="447"/>
      <c r="E9" s="447"/>
      <c r="F9" s="448"/>
      <c r="G9" s="39"/>
      <c r="H9" s="446" t="s">
        <v>47</v>
      </c>
      <c r="I9" s="447"/>
      <c r="J9" s="447"/>
      <c r="K9" s="448"/>
      <c r="L9" s="39"/>
      <c r="M9" s="446" t="s">
        <v>48</v>
      </c>
      <c r="N9" s="447"/>
      <c r="O9" s="447"/>
      <c r="P9" s="448"/>
      <c r="Q9" s="39"/>
    </row>
    <row r="10" spans="1:17" x14ac:dyDescent="0.2">
      <c r="B10" s="159" t="s">
        <v>205</v>
      </c>
      <c r="C10" s="40">
        <v>2025</v>
      </c>
      <c r="D10" s="40" t="s">
        <v>49</v>
      </c>
      <c r="E10" s="40" t="s">
        <v>50</v>
      </c>
      <c r="F10" s="40" t="s">
        <v>51</v>
      </c>
      <c r="G10" s="41"/>
      <c r="H10" s="40">
        <v>2025</v>
      </c>
      <c r="I10" s="40" t="s">
        <v>49</v>
      </c>
      <c r="J10" s="40" t="s">
        <v>50</v>
      </c>
      <c r="K10" s="40" t="s">
        <v>51</v>
      </c>
      <c r="L10" s="42"/>
      <c r="M10" s="40">
        <v>2025</v>
      </c>
      <c r="N10" s="40" t="s">
        <v>49</v>
      </c>
      <c r="O10" s="40" t="s">
        <v>50</v>
      </c>
      <c r="P10" s="40" t="s">
        <v>51</v>
      </c>
      <c r="Q10" s="41"/>
    </row>
    <row r="11" spans="1:17" x14ac:dyDescent="0.2">
      <c r="B11" s="160" t="s">
        <v>206</v>
      </c>
      <c r="C11" s="161"/>
      <c r="D11" s="161"/>
      <c r="E11" s="161"/>
      <c r="F11" s="161"/>
      <c r="G11" s="41"/>
      <c r="H11" s="161"/>
      <c r="I11" s="161"/>
      <c r="J11" s="161"/>
      <c r="K11" s="161"/>
      <c r="L11" s="42"/>
      <c r="M11" s="161"/>
      <c r="N11" s="161"/>
      <c r="O11" s="161"/>
      <c r="P11" s="161"/>
      <c r="Q11" s="41"/>
    </row>
    <row r="12" spans="1:17" x14ac:dyDescent="0.2">
      <c r="B12" s="159"/>
      <c r="C12" s="161"/>
      <c r="D12" s="161"/>
      <c r="E12" s="161"/>
      <c r="F12" s="161"/>
      <c r="G12" s="41"/>
      <c r="H12" s="161"/>
      <c r="I12" s="161"/>
      <c r="J12" s="161"/>
      <c r="K12" s="161"/>
      <c r="L12" s="42"/>
      <c r="M12" s="161"/>
      <c r="N12" s="161"/>
      <c r="O12" s="161"/>
      <c r="P12" s="161"/>
      <c r="Q12" s="41"/>
    </row>
    <row r="13" spans="1:17" s="163" customFormat="1" x14ac:dyDescent="0.2">
      <c r="A13" s="39"/>
      <c r="B13" s="162" t="s">
        <v>207</v>
      </c>
      <c r="C13" s="352">
        <f>C15+C32</f>
        <v>0</v>
      </c>
      <c r="D13" s="352">
        <f>D15+D32</f>
        <v>0</v>
      </c>
      <c r="E13" s="352">
        <f>E15+E32</f>
        <v>0</v>
      </c>
      <c r="F13" s="353">
        <f>F15+F32</f>
        <v>0</v>
      </c>
      <c r="G13" s="354"/>
      <c r="H13" s="355">
        <f>H15+H32</f>
        <v>0</v>
      </c>
      <c r="I13" s="352">
        <f>I15+I32</f>
        <v>0</v>
      </c>
      <c r="J13" s="352">
        <f>J15+J32</f>
        <v>0</v>
      </c>
      <c r="K13" s="353">
        <f>K15+K32</f>
        <v>0</v>
      </c>
      <c r="L13" s="354"/>
      <c r="M13" s="355">
        <f>M15+M32</f>
        <v>0</v>
      </c>
      <c r="N13" s="352">
        <f>N15+N32</f>
        <v>0</v>
      </c>
      <c r="O13" s="352">
        <f>O15+O32</f>
        <v>0</v>
      </c>
      <c r="P13" s="352">
        <f>P15+P32</f>
        <v>0</v>
      </c>
    </row>
    <row r="14" spans="1:17" s="163" customFormat="1" x14ac:dyDescent="0.2">
      <c r="A14" s="39"/>
      <c r="B14" s="164"/>
      <c r="C14" s="356"/>
      <c r="D14" s="356"/>
      <c r="E14" s="356"/>
      <c r="F14" s="356"/>
      <c r="G14" s="357"/>
      <c r="H14" s="356"/>
      <c r="I14" s="356"/>
      <c r="J14" s="356"/>
      <c r="K14" s="356"/>
      <c r="L14" s="357"/>
      <c r="M14" s="356"/>
      <c r="N14" s="356"/>
      <c r="O14" s="356"/>
      <c r="P14" s="356"/>
    </row>
    <row r="15" spans="1:17" s="163" customFormat="1" x14ac:dyDescent="0.2">
      <c r="A15" s="39"/>
      <c r="B15" s="166" t="s">
        <v>208</v>
      </c>
      <c r="C15" s="352">
        <f>C17+C27</f>
        <v>0</v>
      </c>
      <c r="D15" s="352">
        <f>D17+D27</f>
        <v>0</v>
      </c>
      <c r="E15" s="352">
        <f>E17+E27</f>
        <v>0</v>
      </c>
      <c r="F15" s="353">
        <f>F17+F27</f>
        <v>0</v>
      </c>
      <c r="G15" s="354"/>
      <c r="H15" s="355">
        <f>H17+H27</f>
        <v>0</v>
      </c>
      <c r="I15" s="352">
        <f>I17+I27</f>
        <v>0</v>
      </c>
      <c r="J15" s="352">
        <f>J17+J27</f>
        <v>0</v>
      </c>
      <c r="K15" s="353">
        <f>K17+K27</f>
        <v>0</v>
      </c>
      <c r="L15" s="354"/>
      <c r="M15" s="355">
        <f>M17+M27</f>
        <v>0</v>
      </c>
      <c r="N15" s="352">
        <f>N17+N27</f>
        <v>0</v>
      </c>
      <c r="O15" s="352">
        <f>O17+O27</f>
        <v>0</v>
      </c>
      <c r="P15" s="352">
        <f>P17+P27</f>
        <v>0</v>
      </c>
    </row>
    <row r="16" spans="1:17" s="163" customFormat="1" x14ac:dyDescent="0.2">
      <c r="A16" s="39"/>
      <c r="B16" s="167"/>
      <c r="C16" s="356"/>
      <c r="D16" s="356"/>
      <c r="E16" s="356"/>
      <c r="F16" s="356"/>
      <c r="G16" s="357"/>
      <c r="H16" s="356"/>
      <c r="I16" s="356"/>
      <c r="J16" s="356"/>
      <c r="K16" s="356"/>
      <c r="L16" s="357"/>
      <c r="M16" s="356"/>
      <c r="N16" s="356"/>
      <c r="O16" s="356"/>
      <c r="P16" s="356"/>
    </row>
    <row r="17" spans="1:16" s="163" customFormat="1" x14ac:dyDescent="0.2">
      <c r="A17" s="39"/>
      <c r="B17" s="168" t="s">
        <v>209</v>
      </c>
      <c r="C17" s="352">
        <f>SUM(C18:C24)</f>
        <v>0</v>
      </c>
      <c r="D17" s="352">
        <f>SUM(D18:D24)</f>
        <v>0</v>
      </c>
      <c r="E17" s="352">
        <f>SUM(E18:E24)</f>
        <v>0</v>
      </c>
      <c r="F17" s="352">
        <f>SUM(F18:F24)</f>
        <v>0</v>
      </c>
      <c r="G17" s="354"/>
      <c r="H17" s="352">
        <f>SUM(H18:H24)</f>
        <v>0</v>
      </c>
      <c r="I17" s="352">
        <f>SUM(I18:I24)</f>
        <v>0</v>
      </c>
      <c r="J17" s="352">
        <f>SUM(J18:J24)</f>
        <v>0</v>
      </c>
      <c r="K17" s="352">
        <f>SUM(K18:K24)</f>
        <v>0</v>
      </c>
      <c r="L17" s="354"/>
      <c r="M17" s="352">
        <f>SUM(M18:M24)</f>
        <v>0</v>
      </c>
      <c r="N17" s="352">
        <f>SUM(N18:N24)</f>
        <v>0</v>
      </c>
      <c r="O17" s="352">
        <f>SUM(O18:O24)</f>
        <v>0</v>
      </c>
      <c r="P17" s="352">
        <f>SUM(P18:P24)</f>
        <v>0</v>
      </c>
    </row>
    <row r="18" spans="1:16" s="163" customFormat="1" x14ac:dyDescent="0.2">
      <c r="A18" s="39"/>
      <c r="B18" s="169" t="s">
        <v>210</v>
      </c>
      <c r="C18" s="358"/>
      <c r="D18" s="358"/>
      <c r="E18" s="358"/>
      <c r="F18" s="359"/>
      <c r="G18" s="354"/>
      <c r="H18" s="360"/>
      <c r="I18" s="360"/>
      <c r="J18" s="360"/>
      <c r="K18" s="360"/>
      <c r="L18" s="354"/>
      <c r="M18" s="360"/>
      <c r="N18" s="360"/>
      <c r="O18" s="360"/>
      <c r="P18" s="360"/>
    </row>
    <row r="19" spans="1:16" s="163" customFormat="1" x14ac:dyDescent="0.2">
      <c r="A19" s="39"/>
      <c r="B19" s="170" t="s">
        <v>211</v>
      </c>
      <c r="C19" s="361"/>
      <c r="D19" s="361"/>
      <c r="E19" s="361"/>
      <c r="F19" s="362"/>
      <c r="G19" s="354"/>
      <c r="H19" s="350"/>
      <c r="I19" s="361"/>
      <c r="J19" s="361"/>
      <c r="K19" s="362"/>
      <c r="L19" s="354"/>
      <c r="M19" s="350"/>
      <c r="N19" s="361"/>
      <c r="O19" s="361"/>
      <c r="P19" s="363"/>
    </row>
    <row r="20" spans="1:16" s="163" customFormat="1" x14ac:dyDescent="0.2">
      <c r="A20" s="39"/>
      <c r="B20" s="170" t="s">
        <v>136</v>
      </c>
      <c r="C20" s="361"/>
      <c r="D20" s="361"/>
      <c r="E20" s="361"/>
      <c r="F20" s="362"/>
      <c r="G20" s="354"/>
      <c r="H20" s="350"/>
      <c r="I20" s="361"/>
      <c r="J20" s="361"/>
      <c r="K20" s="362"/>
      <c r="L20" s="354"/>
      <c r="M20" s="350"/>
      <c r="N20" s="361"/>
      <c r="O20" s="361"/>
      <c r="P20" s="363"/>
    </row>
    <row r="21" spans="1:16" s="163" customFormat="1" x14ac:dyDescent="0.2">
      <c r="A21" s="39"/>
      <c r="B21" s="170" t="s">
        <v>212</v>
      </c>
      <c r="C21" s="361"/>
      <c r="D21" s="361"/>
      <c r="E21" s="361"/>
      <c r="F21" s="362"/>
      <c r="G21" s="354"/>
      <c r="H21" s="350"/>
      <c r="I21" s="361"/>
      <c r="J21" s="361"/>
      <c r="K21" s="362"/>
      <c r="L21" s="354"/>
      <c r="M21" s="350"/>
      <c r="N21" s="361"/>
      <c r="O21" s="361"/>
      <c r="P21" s="363"/>
    </row>
    <row r="22" spans="1:16" s="163" customFormat="1" x14ac:dyDescent="0.2">
      <c r="A22" s="39"/>
      <c r="B22" s="171" t="s">
        <v>213</v>
      </c>
      <c r="C22" s="361"/>
      <c r="D22" s="361"/>
      <c r="E22" s="361"/>
      <c r="F22" s="361"/>
      <c r="G22" s="354"/>
      <c r="H22" s="350"/>
      <c r="I22" s="350"/>
      <c r="J22" s="350"/>
      <c r="K22" s="350"/>
      <c r="L22" s="354"/>
      <c r="M22" s="350"/>
      <c r="N22" s="350"/>
      <c r="O22" s="350"/>
      <c r="P22" s="350"/>
    </row>
    <row r="23" spans="1:16" s="163" customFormat="1" x14ac:dyDescent="0.2">
      <c r="A23" s="39"/>
      <c r="B23" s="172" t="s">
        <v>214</v>
      </c>
      <c r="C23" s="364"/>
      <c r="D23" s="364"/>
      <c r="E23" s="364"/>
      <c r="F23" s="364"/>
      <c r="G23" s="354"/>
      <c r="H23" s="351"/>
      <c r="I23" s="351"/>
      <c r="J23" s="351"/>
      <c r="K23" s="351"/>
      <c r="L23" s="354"/>
      <c r="M23" s="351"/>
      <c r="N23" s="351"/>
      <c r="O23" s="351"/>
      <c r="P23" s="351"/>
    </row>
    <row r="24" spans="1:16" s="163" customFormat="1" x14ac:dyDescent="0.2">
      <c r="A24" s="39"/>
      <c r="B24" s="172" t="s">
        <v>215</v>
      </c>
      <c r="C24" s="365">
        <f>SUM(C25:C25)</f>
        <v>0</v>
      </c>
      <c r="D24" s="365">
        <f>SUM(D25:D25)</f>
        <v>0</v>
      </c>
      <c r="E24" s="365">
        <f>SUM(E25:E25)</f>
        <v>0</v>
      </c>
      <c r="F24" s="365">
        <f>SUM(F25:F25)</f>
        <v>0</v>
      </c>
      <c r="G24" s="354"/>
      <c r="H24" s="365">
        <f>SUM(H25:H25)</f>
        <v>0</v>
      </c>
      <c r="I24" s="365">
        <f>SUM(I25:I25)</f>
        <v>0</v>
      </c>
      <c r="J24" s="365">
        <f>SUM(J25:J25)</f>
        <v>0</v>
      </c>
      <c r="K24" s="365">
        <f>SUM(K25:K25)</f>
        <v>0</v>
      </c>
      <c r="L24" s="354"/>
      <c r="M24" s="365">
        <f>SUM(M25:M25)</f>
        <v>0</v>
      </c>
      <c r="N24" s="365">
        <f>SUM(N25:N25)</f>
        <v>0</v>
      </c>
      <c r="O24" s="365">
        <f>SUM(O25:O25)</f>
        <v>0</v>
      </c>
      <c r="P24" s="365">
        <f>SUM(P25:P25)</f>
        <v>0</v>
      </c>
    </row>
    <row r="25" spans="1:16" s="163" customFormat="1" x14ac:dyDescent="0.2">
      <c r="A25" s="39"/>
      <c r="B25" s="173" t="s">
        <v>216</v>
      </c>
      <c r="C25" s="366"/>
      <c r="D25" s="366"/>
      <c r="E25" s="366"/>
      <c r="F25" s="367"/>
      <c r="G25" s="354"/>
      <c r="H25" s="368"/>
      <c r="I25" s="368"/>
      <c r="J25" s="368"/>
      <c r="K25" s="369"/>
      <c r="L25" s="354"/>
      <c r="M25" s="368"/>
      <c r="N25" s="368"/>
      <c r="O25" s="368"/>
      <c r="P25" s="350"/>
    </row>
    <row r="26" spans="1:16" s="163" customFormat="1" x14ac:dyDescent="0.2">
      <c r="A26" s="39"/>
      <c r="B26" s="174"/>
      <c r="C26" s="370"/>
      <c r="D26" s="370"/>
      <c r="E26" s="370"/>
      <c r="F26" s="370"/>
      <c r="G26" s="357"/>
      <c r="H26" s="370"/>
      <c r="I26" s="370"/>
      <c r="J26" s="370"/>
      <c r="K26" s="370"/>
      <c r="L26" s="371"/>
      <c r="M26" s="370"/>
      <c r="N26" s="370"/>
      <c r="O26" s="370"/>
      <c r="P26" s="370"/>
    </row>
    <row r="27" spans="1:16" s="163" customFormat="1" x14ac:dyDescent="0.2">
      <c r="A27" s="39"/>
      <c r="B27" s="175" t="s">
        <v>217</v>
      </c>
      <c r="C27" s="352">
        <f>SUM(C28:C30)</f>
        <v>0</v>
      </c>
      <c r="D27" s="352">
        <f>SUM(D28:D30)</f>
        <v>0</v>
      </c>
      <c r="E27" s="352">
        <f>SUM(E28:E30)</f>
        <v>0</v>
      </c>
      <c r="F27" s="353">
        <f>SUM(F28:F30)</f>
        <v>0</v>
      </c>
      <c r="G27" s="354"/>
      <c r="H27" s="355">
        <f>SUM(H28:H30)</f>
        <v>0</v>
      </c>
      <c r="I27" s="352">
        <f>SUM(I28:I30)</f>
        <v>0</v>
      </c>
      <c r="J27" s="352">
        <f>SUM(J28:J30)</f>
        <v>0</v>
      </c>
      <c r="K27" s="353">
        <f>SUM(K28:K30)</f>
        <v>0</v>
      </c>
      <c r="L27" s="372"/>
      <c r="M27" s="355">
        <f>SUM(M28:M30)</f>
        <v>0</v>
      </c>
      <c r="N27" s="352">
        <f>SUM(N28:N30)</f>
        <v>0</v>
      </c>
      <c r="O27" s="352">
        <f>SUM(O28:O30)</f>
        <v>0</v>
      </c>
      <c r="P27" s="352">
        <f>SUM(P28:P30)</f>
        <v>0</v>
      </c>
    </row>
    <row r="28" spans="1:16" s="163" customFormat="1" x14ac:dyDescent="0.2">
      <c r="A28" s="39"/>
      <c r="B28" s="176" t="s">
        <v>218</v>
      </c>
      <c r="C28" s="373"/>
      <c r="D28" s="373"/>
      <c r="E28" s="373"/>
      <c r="F28" s="374"/>
      <c r="G28" s="354"/>
      <c r="H28" s="375"/>
      <c r="I28" s="373"/>
      <c r="J28" s="373"/>
      <c r="K28" s="374"/>
      <c r="L28" s="376"/>
      <c r="M28" s="375"/>
      <c r="N28" s="373"/>
      <c r="O28" s="373"/>
      <c r="P28" s="373"/>
    </row>
    <row r="29" spans="1:16" s="163" customFormat="1" x14ac:dyDescent="0.2">
      <c r="A29" s="39"/>
      <c r="B29" s="177" t="s">
        <v>211</v>
      </c>
      <c r="C29" s="361"/>
      <c r="D29" s="361"/>
      <c r="E29" s="361"/>
      <c r="F29" s="362"/>
      <c r="G29" s="354"/>
      <c r="H29" s="350"/>
      <c r="I29" s="361"/>
      <c r="J29" s="361"/>
      <c r="K29" s="362"/>
      <c r="L29" s="377"/>
      <c r="M29" s="350"/>
      <c r="N29" s="361"/>
      <c r="O29" s="361"/>
      <c r="P29" s="363"/>
    </row>
    <row r="30" spans="1:16" s="163" customFormat="1" x14ac:dyDescent="0.2">
      <c r="A30" s="39"/>
      <c r="B30" s="177" t="s">
        <v>219</v>
      </c>
      <c r="C30" s="361"/>
      <c r="D30" s="361"/>
      <c r="E30" s="361"/>
      <c r="F30" s="362"/>
      <c r="G30" s="354"/>
      <c r="H30" s="350"/>
      <c r="I30" s="361"/>
      <c r="J30" s="361"/>
      <c r="K30" s="362"/>
      <c r="L30" s="377"/>
      <c r="M30" s="350"/>
      <c r="N30" s="361"/>
      <c r="O30" s="361"/>
      <c r="P30" s="363"/>
    </row>
    <row r="31" spans="1:16" s="163" customFormat="1" x14ac:dyDescent="0.2">
      <c r="A31" s="39"/>
      <c r="B31" s="178"/>
      <c r="C31" s="370"/>
      <c r="D31" s="370"/>
      <c r="E31" s="370"/>
      <c r="F31" s="370"/>
      <c r="G31" s="357"/>
      <c r="H31" s="370"/>
      <c r="I31" s="370"/>
      <c r="J31" s="370"/>
      <c r="K31" s="370"/>
      <c r="L31" s="378"/>
      <c r="M31" s="370"/>
      <c r="N31" s="370"/>
      <c r="O31" s="370"/>
      <c r="P31" s="370"/>
    </row>
    <row r="32" spans="1:16" s="163" customFormat="1" x14ac:dyDescent="0.2">
      <c r="A32" s="39"/>
      <c r="B32" s="179" t="s">
        <v>220</v>
      </c>
      <c r="C32" s="352">
        <f>SUM(C33:C36)</f>
        <v>0</v>
      </c>
      <c r="D32" s="352">
        <f>SUM(D33:D36)</f>
        <v>0</v>
      </c>
      <c r="E32" s="352">
        <f>SUM(E33:E36)</f>
        <v>0</v>
      </c>
      <c r="F32" s="353">
        <f>SUM(F33:F36)</f>
        <v>0</v>
      </c>
      <c r="G32" s="379"/>
      <c r="H32" s="355">
        <f>SUM(H33:H36)</f>
        <v>0</v>
      </c>
      <c r="I32" s="352">
        <f>SUM(I33:I36)</f>
        <v>0</v>
      </c>
      <c r="J32" s="352">
        <f>SUM(J33:J36)</f>
        <v>0</v>
      </c>
      <c r="K32" s="353">
        <f>SUM(K33:K36)</f>
        <v>0</v>
      </c>
      <c r="L32" s="379"/>
      <c r="M32" s="355">
        <f>SUM(M33:M36)</f>
        <v>0</v>
      </c>
      <c r="N32" s="352">
        <f>SUM(N33:N36)</f>
        <v>0</v>
      </c>
      <c r="O32" s="352">
        <f>SUM(O33:O36)</f>
        <v>0</v>
      </c>
      <c r="P32" s="352">
        <f>SUM(P33:P36)</f>
        <v>0</v>
      </c>
    </row>
    <row r="33" spans="1:16" s="163" customFormat="1" x14ac:dyDescent="0.2">
      <c r="A33" s="39"/>
      <c r="B33" s="176" t="s">
        <v>218</v>
      </c>
      <c r="C33" s="373"/>
      <c r="D33" s="373"/>
      <c r="E33" s="373"/>
      <c r="F33" s="374"/>
      <c r="G33" s="354"/>
      <c r="H33" s="375"/>
      <c r="I33" s="373"/>
      <c r="J33" s="373"/>
      <c r="K33" s="374"/>
      <c r="L33" s="376"/>
      <c r="M33" s="375"/>
      <c r="N33" s="373"/>
      <c r="O33" s="373"/>
      <c r="P33" s="373"/>
    </row>
    <row r="34" spans="1:16" s="163" customFormat="1" x14ac:dyDescent="0.2">
      <c r="A34" s="39"/>
      <c r="B34" s="180" t="s">
        <v>221</v>
      </c>
      <c r="C34" s="361"/>
      <c r="D34" s="361"/>
      <c r="E34" s="361"/>
      <c r="F34" s="362"/>
      <c r="G34" s="354"/>
      <c r="H34" s="350"/>
      <c r="I34" s="361"/>
      <c r="J34" s="361"/>
      <c r="K34" s="362"/>
      <c r="L34" s="377"/>
      <c r="M34" s="350"/>
      <c r="N34" s="361"/>
      <c r="O34" s="361"/>
      <c r="P34" s="363"/>
    </row>
    <row r="35" spans="1:16" s="163" customFormat="1" x14ac:dyDescent="0.2">
      <c r="A35" s="39"/>
      <c r="B35" s="181" t="s">
        <v>211</v>
      </c>
      <c r="C35" s="364"/>
      <c r="D35" s="364"/>
      <c r="E35" s="364"/>
      <c r="F35" s="380"/>
      <c r="G35" s="354"/>
      <c r="H35" s="351"/>
      <c r="I35" s="364"/>
      <c r="J35" s="364"/>
      <c r="K35" s="380"/>
      <c r="L35" s="377"/>
      <c r="M35" s="351"/>
      <c r="N35" s="364"/>
      <c r="O35" s="364"/>
      <c r="P35" s="381"/>
    </row>
    <row r="36" spans="1:16" s="163" customFormat="1" x14ac:dyDescent="0.2">
      <c r="A36" s="39"/>
      <c r="B36" s="182" t="s">
        <v>219</v>
      </c>
      <c r="C36" s="366"/>
      <c r="D36" s="366"/>
      <c r="E36" s="366"/>
      <c r="F36" s="367"/>
      <c r="G36" s="354"/>
      <c r="H36" s="368"/>
      <c r="I36" s="366"/>
      <c r="J36" s="366"/>
      <c r="K36" s="367"/>
      <c r="L36" s="377"/>
      <c r="M36" s="368"/>
      <c r="N36" s="366"/>
      <c r="O36" s="366"/>
      <c r="P36" s="382"/>
    </row>
    <row r="37" spans="1:16" s="163" customFormat="1" x14ac:dyDescent="0.2">
      <c r="A37" s="39"/>
      <c r="B37" s="183"/>
      <c r="C37" s="383"/>
      <c r="D37" s="383"/>
      <c r="E37" s="383"/>
      <c r="F37" s="383"/>
      <c r="G37" s="357"/>
      <c r="H37" s="383"/>
      <c r="I37" s="383"/>
      <c r="J37" s="383"/>
      <c r="K37" s="383"/>
      <c r="L37" s="384"/>
      <c r="M37" s="383"/>
      <c r="N37" s="383"/>
      <c r="O37" s="383"/>
      <c r="P37" s="383"/>
    </row>
    <row r="38" spans="1:16" s="163" customFormat="1" x14ac:dyDescent="0.2">
      <c r="A38" s="39"/>
      <c r="B38" s="87" t="s">
        <v>222</v>
      </c>
      <c r="C38" s="357"/>
      <c r="D38" s="357"/>
      <c r="E38" s="357"/>
      <c r="F38" s="357"/>
      <c r="G38" s="357"/>
      <c r="H38" s="357"/>
      <c r="I38" s="357"/>
      <c r="J38" s="357"/>
      <c r="K38" s="357"/>
      <c r="L38" s="384"/>
      <c r="M38" s="357"/>
      <c r="N38" s="357"/>
      <c r="O38" s="357"/>
      <c r="P38" s="357"/>
    </row>
    <row r="39" spans="1:16" s="163" customFormat="1" x14ac:dyDescent="0.2">
      <c r="A39" s="39"/>
      <c r="B39" s="186" t="s">
        <v>223</v>
      </c>
      <c r="C39" s="385"/>
      <c r="D39" s="385"/>
      <c r="E39" s="385"/>
      <c r="F39" s="385"/>
      <c r="G39" s="357"/>
      <c r="H39" s="385"/>
      <c r="I39" s="385"/>
      <c r="J39" s="385"/>
      <c r="K39" s="385"/>
      <c r="L39" s="383"/>
      <c r="M39" s="385"/>
      <c r="N39" s="385"/>
      <c r="O39" s="385"/>
      <c r="P39" s="385"/>
    </row>
    <row r="40" spans="1:16" s="163" customFormat="1" x14ac:dyDescent="0.2">
      <c r="A40" s="39"/>
      <c r="B40" s="94" t="s">
        <v>224</v>
      </c>
      <c r="C40" s="385"/>
      <c r="D40" s="385"/>
      <c r="E40" s="385"/>
      <c r="F40" s="385"/>
      <c r="G40" s="357"/>
      <c r="H40" s="385"/>
      <c r="I40" s="385"/>
      <c r="J40" s="385"/>
      <c r="K40" s="385"/>
      <c r="L40" s="383"/>
      <c r="M40" s="385"/>
      <c r="N40" s="385"/>
      <c r="O40" s="385"/>
      <c r="P40" s="385"/>
    </row>
    <row r="41" spans="1:16" s="163" customFormat="1" x14ac:dyDescent="0.2">
      <c r="A41" s="39"/>
      <c r="B41" s="192"/>
      <c r="C41" s="184"/>
      <c r="D41" s="184"/>
      <c r="E41" s="184"/>
      <c r="F41" s="184"/>
      <c r="G41" s="165"/>
      <c r="H41" s="184"/>
      <c r="I41" s="184"/>
      <c r="J41" s="184"/>
      <c r="K41" s="184"/>
      <c r="L41" s="187"/>
      <c r="M41" s="184"/>
      <c r="N41" s="184"/>
      <c r="O41" s="184"/>
      <c r="P41" s="184"/>
    </row>
    <row r="42" spans="1:16" s="163" customFormat="1" x14ac:dyDescent="0.2">
      <c r="A42" s="36"/>
      <c r="B42" s="36"/>
      <c r="C42" s="36"/>
      <c r="D42" s="36"/>
      <c r="E42" s="36"/>
      <c r="F42" s="36"/>
      <c r="G42" s="36"/>
      <c r="H42" s="36"/>
      <c r="I42" s="36"/>
      <c r="J42" s="36"/>
      <c r="K42" s="36"/>
      <c r="L42" s="36"/>
      <c r="M42" s="36"/>
      <c r="N42" s="36"/>
      <c r="O42" s="36"/>
      <c r="P42" s="36"/>
    </row>
    <row r="43" spans="1:16" s="163" customFormat="1" x14ac:dyDescent="0.2">
      <c r="A43" s="39"/>
      <c r="B43" s="188"/>
      <c r="C43" s="188"/>
      <c r="D43" s="188"/>
      <c r="E43" s="188"/>
      <c r="F43" s="188"/>
      <c r="G43" s="188"/>
      <c r="H43" s="188"/>
      <c r="I43" s="188"/>
      <c r="J43" s="188"/>
      <c r="K43" s="188"/>
      <c r="L43" s="188"/>
      <c r="M43" s="188"/>
      <c r="N43" s="188"/>
      <c r="O43" s="188"/>
      <c r="P43" s="188"/>
    </row>
    <row r="44" spans="1:16" s="163" customFormat="1" x14ac:dyDescent="0.2">
      <c r="A44" s="39"/>
      <c r="B44" s="215" t="s">
        <v>225</v>
      </c>
      <c r="C44" s="188"/>
      <c r="D44" s="188"/>
      <c r="E44" s="188"/>
      <c r="F44" s="188"/>
      <c r="G44" s="188"/>
      <c r="H44" s="188"/>
      <c r="I44" s="188"/>
      <c r="J44" s="188"/>
      <c r="K44" s="188"/>
      <c r="L44" s="188"/>
      <c r="M44" s="188"/>
      <c r="N44" s="188"/>
      <c r="O44" s="188"/>
      <c r="P44" s="188"/>
    </row>
    <row r="45" spans="1:16" s="163" customFormat="1" x14ac:dyDescent="0.2">
      <c r="A45" s="39"/>
      <c r="B45" s="188"/>
      <c r="C45" s="188"/>
      <c r="D45" s="188"/>
      <c r="E45" s="188"/>
      <c r="F45" s="188"/>
      <c r="G45" s="188"/>
      <c r="H45" s="188"/>
      <c r="I45" s="188"/>
      <c r="J45" s="188"/>
      <c r="K45" s="188"/>
      <c r="L45" s="188"/>
      <c r="M45" s="188"/>
      <c r="N45" s="188"/>
      <c r="O45" s="188"/>
      <c r="P45" s="188"/>
    </row>
    <row r="46" spans="1:16" s="163" customFormat="1" x14ac:dyDescent="0.2">
      <c r="A46" s="39"/>
      <c r="B46" s="214" t="s">
        <v>226</v>
      </c>
    </row>
    <row r="47" spans="1:16" s="163" customFormat="1" x14ac:dyDescent="0.2">
      <c r="A47" s="39"/>
      <c r="B47" s="213" t="s">
        <v>227</v>
      </c>
      <c r="C47" s="190" t="str">
        <f>IF(OR(C13=0,C17&lt;(0.75*C15)),"Vaade ei täyty","Vaade täyttyy")</f>
        <v>Vaade ei täyty</v>
      </c>
      <c r="D47" s="190" t="str">
        <f>IF(OR(D13=0,D17&lt;(0.75*D15)),"Vaade ei täyty","Vaade täyttyy")</f>
        <v>Vaade ei täyty</v>
      </c>
      <c r="E47" s="190" t="str">
        <f>IF(OR(E13=0,E17&lt;(0.75*E15)),"Vaade ei täyty","Vaade täyttyy")</f>
        <v>Vaade ei täyty</v>
      </c>
      <c r="F47" s="190" t="str">
        <f>IF(OR(F13=0,F17&lt;(0.75*F15)),"Vaade ei täyty","Vaade täyttyy")</f>
        <v>Vaade ei täyty</v>
      </c>
      <c r="G47" s="191"/>
      <c r="H47" s="190" t="str">
        <f>IF(OR(H13=0,H17&lt;(0.75*H15)),"Vaade ei täyty","Vaade täyttyy")</f>
        <v>Vaade ei täyty</v>
      </c>
      <c r="I47" s="190" t="str">
        <f>IF(OR(I13=0,I17&lt;(0.75*I15)),"Vaade ei täyty","Vaade täyttyy")</f>
        <v>Vaade ei täyty</v>
      </c>
      <c r="J47" s="190" t="str">
        <f>IF(OR(J13=0,J17&lt;(0.75*J15)),"Vaade ei täyty","Vaade täyttyy")</f>
        <v>Vaade ei täyty</v>
      </c>
      <c r="K47" s="190" t="str">
        <f>IF(OR(K13=0,K17&lt;(0.75*K15)),"Vaade ei täyty","Vaade täyttyy")</f>
        <v>Vaade ei täyty</v>
      </c>
      <c r="L47" s="191"/>
      <c r="M47" s="190" t="str">
        <f>IF(OR(M13=0,M17&lt;(0.75*M15)),"Vaade ei täyty","Vaade täyttyy")</f>
        <v>Vaade ei täyty</v>
      </c>
      <c r="N47" s="190" t="str">
        <f>IF(OR(N13=0,N17&lt;(0.75*N15)),"Vaade ei täyty","Vaade täyttyy")</f>
        <v>Vaade ei täyty</v>
      </c>
      <c r="O47" s="190" t="str">
        <f>IF(OR(O13=0,O17&lt;(0.75*O15)),"Vaade ei täyty","Vaade täyttyy")</f>
        <v>Vaade ei täyty</v>
      </c>
      <c r="P47" s="190" t="str">
        <f>IF(OR(P13=0,P17&lt;(0.75*P15)),"Vaade ei täyty","Vaade täyttyy")</f>
        <v>Vaade ei täyty</v>
      </c>
    </row>
    <row r="48" spans="1:16" s="163" customFormat="1" x14ac:dyDescent="0.2">
      <c r="A48" s="39"/>
      <c r="B48" s="94" t="s">
        <v>228</v>
      </c>
      <c r="C48" s="190" t="str">
        <f>IF(OR(C13=0,C32&gt;(1/3)*C15),"Vaade ei täyty","Vaade täyttyy")</f>
        <v>Vaade ei täyty</v>
      </c>
      <c r="D48" s="190" t="str">
        <f>IF(OR(D13=0,D32&gt;(1/3)*D15),"Vaade ei täyty","Vaade täyttyy")</f>
        <v>Vaade ei täyty</v>
      </c>
      <c r="E48" s="190" t="str">
        <f>IF(OR(E13=0,E32&gt;(1/3)*E15),"Vaade ei täyty","Vaade täyttyy")</f>
        <v>Vaade ei täyty</v>
      </c>
      <c r="F48" s="190" t="str">
        <f>IF(OR(F13=0,F32&gt;(1/3)*F15),"Vaade ei täyty","Vaade täyttyy")</f>
        <v>Vaade ei täyty</v>
      </c>
      <c r="G48" s="191"/>
      <c r="H48" s="190" t="str">
        <f>IF(OR(H13=0,H32&gt;(1/3)*H15),"Vaade ei täyty","Vaade täyttyy")</f>
        <v>Vaade ei täyty</v>
      </c>
      <c r="I48" s="190" t="str">
        <f>IF(OR(I13=0,I32&gt;(1/3)*I15),"Vaade ei täyty","Vaade täyttyy")</f>
        <v>Vaade ei täyty</v>
      </c>
      <c r="J48" s="190" t="str">
        <f>IF(OR(J13=0,J32&gt;(1/3)*J15),"Vaade ei täyty","Vaade täyttyy")</f>
        <v>Vaade ei täyty</v>
      </c>
      <c r="K48" s="190" t="str">
        <f>IF(OR(K13=0,K32&gt;(1/3)*K15),"Vaade ei täyty","Vaade täyttyy")</f>
        <v>Vaade ei täyty</v>
      </c>
      <c r="L48" s="191"/>
      <c r="M48" s="190" t="str">
        <f>IF(OR(M13=0,M32&gt;(1/3)*M15),"Vaade ei täyty","Vaade täyttyy")</f>
        <v>Vaade ei täyty</v>
      </c>
      <c r="N48" s="190" t="str">
        <f>IF(OR(N13=0,N32&gt;(1/3)*N15),"Vaade ei täyty","Vaade täyttyy")</f>
        <v>Vaade ei täyty</v>
      </c>
      <c r="O48" s="190" t="str">
        <f>IF(OR(O13=0,O32&gt;(1/3)*O15),"Vaade ei täyty","Vaade täyttyy")</f>
        <v>Vaade ei täyty</v>
      </c>
      <c r="P48" s="190" t="str">
        <f>IF(OR(P13=0,P32&gt;(1/3)*P15),"Vaade ei täyty","Vaade täyttyy")</f>
        <v>Vaade ei täyty</v>
      </c>
    </row>
    <row r="49" spans="1:17" s="163" customFormat="1" x14ac:dyDescent="0.2">
      <c r="A49" s="39"/>
      <c r="B49" s="94" t="s">
        <v>229</v>
      </c>
      <c r="C49" s="190" t="str">
        <f>IF(OR(C40="",C13=0,C17&lt;C40),"Vaade ei täyty","Vaade täyttyy")</f>
        <v>Vaade ei täyty</v>
      </c>
      <c r="D49" s="190" t="str">
        <f>IF(OR(D40="",D13=0,D17&lt;D40),"Vaade ei täyty","Vaade täyttyy")</f>
        <v>Vaade ei täyty</v>
      </c>
      <c r="E49" s="190" t="str">
        <f>IF(OR(E40="",E13=0,E17&lt;E40),"Vaade ei täyty","Vaade täyttyy")</f>
        <v>Vaade ei täyty</v>
      </c>
      <c r="F49" s="190" t="str">
        <f>IF(OR(F40="",F13=0,F17&lt;F40),"Vaade ei täyty","Vaade täyttyy")</f>
        <v>Vaade ei täyty</v>
      </c>
      <c r="G49" s="191"/>
      <c r="H49" s="190" t="str">
        <f>IF(OR(H40="",H13=0,H17&lt;H40),"Vaade ei täyty","Vaade täyttyy")</f>
        <v>Vaade ei täyty</v>
      </c>
      <c r="I49" s="190" t="str">
        <f>IF(OR(I40="",I13=0,I17&lt;I40),"Vaade ei täyty","Vaade täyttyy")</f>
        <v>Vaade ei täyty</v>
      </c>
      <c r="J49" s="190" t="str">
        <f>IF(OR(J40="",J13=0,J17&lt;J40),"Vaade ei täyty","Vaade täyttyy")</f>
        <v>Vaade ei täyty</v>
      </c>
      <c r="K49" s="190" t="str">
        <f>IF(OR(K40="",K13=0,K17&lt;K40),"Vaade ei täyty","Vaade täyttyy")</f>
        <v>Vaade ei täyty</v>
      </c>
      <c r="L49" s="191"/>
      <c r="M49" s="190" t="str">
        <f>IF(OR(M40="",M13=0,M17&lt;M40),"Vaade ei täyty","Vaade täyttyy")</f>
        <v>Vaade ei täyty</v>
      </c>
      <c r="N49" s="190" t="str">
        <f>IF(OR(N40="",N13=0,N17&lt;N40),"Vaade ei täyty","Vaade täyttyy")</f>
        <v>Vaade ei täyty</v>
      </c>
      <c r="O49" s="190" t="str">
        <f>IF(OR(O40="",O13=0,O17&lt;O40),"Vaade ei täyty","Vaade täyttyy")</f>
        <v>Vaade ei täyty</v>
      </c>
      <c r="P49" s="190" t="str">
        <f>IF(OR(P40="",P13=0,P17&lt;P40),"Vaade ei täyty","Vaade täyttyy")</f>
        <v>Vaade ei täyty</v>
      </c>
    </row>
    <row r="50" spans="1:17" s="163" customFormat="1" x14ac:dyDescent="0.2">
      <c r="A50" s="39"/>
      <c r="B50" s="188"/>
      <c r="C50" s="188"/>
      <c r="D50" s="188"/>
      <c r="E50" s="188"/>
      <c r="F50" s="188"/>
      <c r="G50" s="188"/>
      <c r="H50" s="188"/>
      <c r="I50" s="188"/>
      <c r="J50" s="188"/>
      <c r="K50" s="188"/>
      <c r="L50" s="188"/>
      <c r="M50" s="188"/>
      <c r="N50" s="188"/>
      <c r="O50" s="188"/>
      <c r="P50" s="188"/>
    </row>
    <row r="51" spans="1:17" s="163" customFormat="1" x14ac:dyDescent="0.2">
      <c r="A51" s="36"/>
      <c r="B51" s="36"/>
      <c r="C51" s="36"/>
      <c r="D51" s="36"/>
      <c r="E51" s="36"/>
      <c r="F51" s="36"/>
      <c r="G51" s="36"/>
      <c r="H51" s="36"/>
      <c r="I51" s="36"/>
      <c r="J51" s="36"/>
      <c r="K51" s="36"/>
      <c r="L51" s="36"/>
      <c r="M51" s="36"/>
      <c r="N51" s="36"/>
      <c r="O51" s="36"/>
      <c r="P51" s="36"/>
    </row>
    <row r="52" spans="1:17" s="163" customFormat="1" x14ac:dyDescent="0.2">
      <c r="A52" s="39"/>
      <c r="B52" s="183" t="s">
        <v>230</v>
      </c>
      <c r="C52" s="184"/>
      <c r="D52" s="184"/>
      <c r="E52" s="184"/>
      <c r="F52" s="184"/>
      <c r="G52" s="165"/>
      <c r="H52" s="184"/>
      <c r="I52" s="184"/>
      <c r="J52" s="184"/>
      <c r="K52" s="184"/>
      <c r="L52" s="185"/>
      <c r="M52" s="184"/>
      <c r="N52" s="184"/>
      <c r="O52" s="184"/>
      <c r="P52" s="184"/>
    </row>
    <row r="53" spans="1:17" s="163" customFormat="1" x14ac:dyDescent="0.2">
      <c r="A53" s="39"/>
      <c r="B53" s="183"/>
      <c r="C53" s="184"/>
      <c r="D53" s="184"/>
      <c r="E53" s="184"/>
      <c r="F53" s="184"/>
      <c r="G53" s="165"/>
      <c r="H53" s="184"/>
      <c r="I53" s="184"/>
      <c r="J53" s="184"/>
      <c r="K53" s="184"/>
      <c r="L53" s="185"/>
      <c r="M53" s="184"/>
      <c r="N53" s="184"/>
      <c r="O53" s="184"/>
      <c r="P53" s="184"/>
    </row>
    <row r="54" spans="1:17" s="163" customFormat="1" x14ac:dyDescent="0.2">
      <c r="A54" s="39"/>
      <c r="B54" s="87" t="s">
        <v>21</v>
      </c>
      <c r="C54" s="195">
        <f>'Charge-based method'!C13</f>
        <v>0</v>
      </c>
      <c r="D54" s="195">
        <f>'Charge-based method'!D13</f>
        <v>0</v>
      </c>
      <c r="E54" s="195">
        <f>'Charge-based method'!E13</f>
        <v>0</v>
      </c>
      <c r="F54" s="195">
        <f>'Charge-based method'!F13</f>
        <v>0</v>
      </c>
      <c r="G54" s="165"/>
      <c r="H54" s="195">
        <f>'Charge-based method'!G13</f>
        <v>0</v>
      </c>
      <c r="I54" s="195">
        <f>'Charge-based method'!H13</f>
        <v>0</v>
      </c>
      <c r="J54" s="195">
        <f>'Charge-based method'!I13</f>
        <v>0</v>
      </c>
      <c r="K54" s="195">
        <f>'Charge-based method'!J13</f>
        <v>0</v>
      </c>
      <c r="L54" s="196"/>
      <c r="M54" s="195">
        <f>'Charge-based method'!K13</f>
        <v>0</v>
      </c>
      <c r="N54" s="195">
        <f>'Charge-based method'!L13</f>
        <v>0</v>
      </c>
      <c r="O54" s="195">
        <f>'Charge-based method'!M13</f>
        <v>0</v>
      </c>
      <c r="P54" s="195">
        <f>'Charge-based method'!N13</f>
        <v>0</v>
      </c>
    </row>
    <row r="55" spans="1:17" s="163" customFormat="1" x14ac:dyDescent="0.2">
      <c r="A55" s="39"/>
      <c r="B55" s="183"/>
      <c r="C55" s="184"/>
      <c r="D55" s="184"/>
      <c r="E55" s="184"/>
      <c r="F55" s="184"/>
      <c r="G55" s="165"/>
      <c r="H55" s="184"/>
      <c r="I55" s="184"/>
      <c r="J55" s="184"/>
      <c r="K55" s="184"/>
      <c r="L55" s="185"/>
      <c r="M55" s="184"/>
      <c r="N55" s="184"/>
      <c r="O55" s="184"/>
      <c r="P55" s="184"/>
    </row>
    <row r="56" spans="1:17" s="163" customFormat="1" x14ac:dyDescent="0.2">
      <c r="A56" s="39"/>
      <c r="B56" s="189" t="s">
        <v>23</v>
      </c>
      <c r="C56" s="190">
        <f>'Payment-transaction-based'!D19</f>
        <v>0</v>
      </c>
      <c r="D56" s="190">
        <f>'Payment-transaction-based'!E19</f>
        <v>0</v>
      </c>
      <c r="E56" s="190">
        <f>'Payment-transaction-based'!F19</f>
        <v>0</v>
      </c>
      <c r="F56" s="190">
        <f>'Payment-transaction-based'!G19</f>
        <v>0</v>
      </c>
      <c r="G56" s="165"/>
      <c r="H56" s="190">
        <f>'Payment-transaction-based'!H19</f>
        <v>0</v>
      </c>
      <c r="I56" s="190">
        <f>'Payment-transaction-based'!I19</f>
        <v>0</v>
      </c>
      <c r="J56" s="190">
        <f>'Payment-transaction-based'!J19</f>
        <v>0</v>
      </c>
      <c r="K56" s="190">
        <f>'Payment-transaction-based'!K19</f>
        <v>0</v>
      </c>
      <c r="L56" s="191"/>
      <c r="M56" s="190">
        <f>'Payment-transaction-based'!L19</f>
        <v>0</v>
      </c>
      <c r="N56" s="190">
        <f>'Payment-transaction-based'!M19</f>
        <v>0</v>
      </c>
      <c r="O56" s="190">
        <f>'Payment-transaction-based'!N19</f>
        <v>0</v>
      </c>
      <c r="P56" s="190">
        <f>'Payment-transaction-based'!O19</f>
        <v>0</v>
      </c>
    </row>
    <row r="57" spans="1:17" s="163" customFormat="1" x14ac:dyDescent="0.2">
      <c r="A57" s="39"/>
      <c r="B57" s="192"/>
      <c r="C57" s="184"/>
      <c r="D57" s="184"/>
      <c r="E57" s="184"/>
      <c r="F57" s="184"/>
      <c r="G57" s="165"/>
      <c r="H57" s="184"/>
      <c r="I57" s="184"/>
      <c r="J57" s="184"/>
      <c r="K57" s="184"/>
      <c r="L57" s="187"/>
      <c r="M57" s="184"/>
      <c r="N57" s="184"/>
      <c r="O57" s="184"/>
      <c r="P57" s="184"/>
    </row>
    <row r="58" spans="1:17" s="163" customFormat="1" x14ac:dyDescent="0.2">
      <c r="A58" s="39"/>
      <c r="B58" s="189" t="s">
        <v>25</v>
      </c>
      <c r="C58" s="190">
        <f>'Sum method'!D25</f>
        <v>0</v>
      </c>
      <c r="D58" s="190">
        <f>'Sum method'!E25</f>
        <v>0</v>
      </c>
      <c r="E58" s="190">
        <f>'Sum method'!F25</f>
        <v>0</v>
      </c>
      <c r="F58" s="190">
        <f>'Sum method'!G25</f>
        <v>0</v>
      </c>
      <c r="G58" s="193"/>
      <c r="H58" s="190">
        <f>'Sum method'!H25</f>
        <v>0</v>
      </c>
      <c r="I58" s="190">
        <f>'Sum method'!I25</f>
        <v>0</v>
      </c>
      <c r="J58" s="190">
        <f>'Sum method'!J25</f>
        <v>0</v>
      </c>
      <c r="K58" s="190">
        <f>'Sum method'!K25</f>
        <v>0</v>
      </c>
      <c r="L58" s="191"/>
      <c r="M58" s="190">
        <f>'Sum method'!L25</f>
        <v>0</v>
      </c>
      <c r="N58" s="190">
        <f>'Sum method'!M25</f>
        <v>0</v>
      </c>
      <c r="O58" s="190">
        <f>'Sum method'!N25</f>
        <v>0</v>
      </c>
      <c r="P58" s="190">
        <f>'Sum method'!O25</f>
        <v>0</v>
      </c>
    </row>
    <row r="59" spans="1:17" s="163" customFormat="1" x14ac:dyDescent="0.2">
      <c r="A59" s="39"/>
      <c r="B59" s="192"/>
      <c r="C59" s="184"/>
      <c r="D59" s="184"/>
      <c r="E59" s="184"/>
      <c r="F59" s="184"/>
      <c r="G59" s="165"/>
      <c r="H59" s="184"/>
      <c r="I59" s="184"/>
      <c r="J59" s="184"/>
      <c r="K59" s="184"/>
      <c r="L59" s="187"/>
      <c r="M59" s="184"/>
      <c r="N59" s="184"/>
      <c r="O59" s="184"/>
      <c r="P59" s="184"/>
      <c r="Q59" s="194"/>
    </row>
    <row r="60" spans="1:17" s="163" customFormat="1" x14ac:dyDescent="0.2">
      <c r="A60" s="39"/>
      <c r="B60" s="87" t="s">
        <v>231</v>
      </c>
      <c r="C60" s="195">
        <f>'Credit risk'!D15</f>
        <v>0</v>
      </c>
      <c r="D60" s="195">
        <f>'Credit risk'!E15</f>
        <v>0</v>
      </c>
      <c r="E60" s="195">
        <f>'Credit risk'!F15</f>
        <v>0</v>
      </c>
      <c r="F60" s="195">
        <f>'Credit risk'!G15</f>
        <v>0</v>
      </c>
      <c r="G60" s="165"/>
      <c r="H60" s="195">
        <f>'Credit risk'!D15</f>
        <v>0</v>
      </c>
      <c r="I60" s="195">
        <f>'Credit risk'!E15</f>
        <v>0</v>
      </c>
      <c r="J60" s="195">
        <f>'Credit risk'!F15</f>
        <v>0</v>
      </c>
      <c r="K60" s="195">
        <f>'Credit risk'!G15</f>
        <v>0</v>
      </c>
      <c r="L60" s="165"/>
      <c r="M60" s="195">
        <f>'Credit risk'!D15</f>
        <v>0</v>
      </c>
      <c r="N60" s="195">
        <f>'Credit risk'!E15</f>
        <v>0</v>
      </c>
      <c r="O60" s="195">
        <f>'Credit risk'!F15</f>
        <v>0</v>
      </c>
      <c r="P60" s="195">
        <f>'Credit risk'!G15</f>
        <v>0</v>
      </c>
      <c r="Q60" s="197"/>
    </row>
    <row r="61" spans="1:17" s="163" customFormat="1" x14ac:dyDescent="0.2">
      <c r="A61" s="39"/>
      <c r="B61" s="192"/>
      <c r="C61" s="184"/>
      <c r="D61" s="184"/>
      <c r="E61" s="184"/>
      <c r="F61" s="184"/>
      <c r="G61" s="198"/>
      <c r="H61" s="184"/>
      <c r="I61" s="184"/>
      <c r="J61" s="184"/>
      <c r="K61" s="184"/>
      <c r="L61" s="187"/>
      <c r="M61" s="184"/>
      <c r="N61" s="184"/>
      <c r="O61" s="184"/>
      <c r="P61" s="184"/>
      <c r="Q61" s="199"/>
    </row>
    <row r="62" spans="1:17" s="163" customFormat="1" x14ac:dyDescent="0.2">
      <c r="A62" s="36"/>
      <c r="B62" s="36"/>
      <c r="C62" s="36"/>
      <c r="D62" s="36"/>
      <c r="E62" s="36"/>
      <c r="F62" s="36"/>
      <c r="G62" s="36"/>
      <c r="H62" s="36"/>
      <c r="I62" s="36"/>
      <c r="J62" s="36"/>
      <c r="K62" s="36"/>
      <c r="L62" s="36"/>
      <c r="M62" s="36"/>
      <c r="N62" s="36"/>
      <c r="O62" s="36"/>
      <c r="P62" s="36"/>
      <c r="Q62" s="199"/>
    </row>
    <row r="63" spans="1:17" s="163" customFormat="1" x14ac:dyDescent="0.2">
      <c r="A63" s="39"/>
      <c r="B63" s="192"/>
      <c r="C63" s="184"/>
      <c r="D63" s="184"/>
      <c r="E63" s="184"/>
      <c r="F63" s="184"/>
      <c r="G63" s="198"/>
      <c r="H63" s="184"/>
      <c r="I63" s="184"/>
      <c r="J63" s="184"/>
      <c r="K63" s="184"/>
      <c r="L63" s="187"/>
      <c r="M63" s="184"/>
      <c r="N63" s="184"/>
      <c r="O63" s="184"/>
      <c r="P63" s="184"/>
      <c r="Q63" s="199"/>
    </row>
    <row r="64" spans="1:17" s="163" customFormat="1" x14ac:dyDescent="0.2">
      <c r="A64" s="39"/>
      <c r="B64" s="183" t="s">
        <v>232</v>
      </c>
      <c r="C64" s="184"/>
      <c r="D64" s="184"/>
      <c r="E64" s="184"/>
      <c r="F64" s="184"/>
      <c r="G64" s="198"/>
      <c r="H64" s="184"/>
      <c r="I64" s="184"/>
      <c r="J64" s="184"/>
      <c r="K64" s="184"/>
      <c r="L64" s="187"/>
      <c r="M64" s="184"/>
      <c r="N64" s="184"/>
      <c r="O64" s="184"/>
      <c r="P64" s="184"/>
      <c r="Q64" s="199"/>
    </row>
    <row r="65" spans="1:17" s="163" customFormat="1" x14ac:dyDescent="0.2">
      <c r="A65" s="39"/>
      <c r="B65" s="183"/>
      <c r="C65" s="184"/>
      <c r="D65" s="184"/>
      <c r="E65" s="184"/>
      <c r="F65" s="184"/>
      <c r="G65" s="198"/>
      <c r="H65" s="184"/>
      <c r="I65" s="184"/>
      <c r="J65" s="184"/>
      <c r="K65" s="184"/>
      <c r="L65" s="187"/>
      <c r="M65" s="184"/>
      <c r="N65" s="184"/>
      <c r="O65" s="184"/>
      <c r="P65" s="184"/>
      <c r="Q65" s="199"/>
    </row>
    <row r="66" spans="1:17" s="163" customFormat="1" x14ac:dyDescent="0.2">
      <c r="A66" s="39"/>
      <c r="B66" s="205" t="s">
        <v>21</v>
      </c>
      <c r="C66" s="165"/>
      <c r="D66" s="198"/>
      <c r="E66" s="165"/>
      <c r="F66" s="165"/>
      <c r="G66" s="165"/>
      <c r="H66" s="165"/>
      <c r="I66" s="165"/>
      <c r="J66" s="165"/>
      <c r="K66" s="165"/>
      <c r="L66" s="185"/>
      <c r="M66" s="165"/>
      <c r="N66" s="165"/>
      <c r="O66" s="165"/>
      <c r="P66" s="165"/>
      <c r="Q66" s="199"/>
    </row>
    <row r="67" spans="1:17" s="163" customFormat="1" x14ac:dyDescent="0.2">
      <c r="A67" s="39"/>
      <c r="B67" s="87" t="s">
        <v>233</v>
      </c>
      <c r="C67" s="195">
        <f>C13</f>
        <v>0</v>
      </c>
      <c r="D67" s="195">
        <f>D13</f>
        <v>0</v>
      </c>
      <c r="E67" s="195">
        <f>E13</f>
        <v>0</v>
      </c>
      <c r="F67" s="195">
        <f>F13</f>
        <v>0</v>
      </c>
      <c r="G67" s="165"/>
      <c r="H67" s="195">
        <f>H13</f>
        <v>0</v>
      </c>
      <c r="I67" s="195">
        <f>I13</f>
        <v>0</v>
      </c>
      <c r="J67" s="195">
        <f>J13</f>
        <v>0</v>
      </c>
      <c r="K67" s="195">
        <f>K13</f>
        <v>0</v>
      </c>
      <c r="L67" s="185"/>
      <c r="M67" s="195">
        <f>M13</f>
        <v>0</v>
      </c>
      <c r="N67" s="195">
        <f>N13</f>
        <v>0</v>
      </c>
      <c r="O67" s="195">
        <f>O13</f>
        <v>0</v>
      </c>
      <c r="P67" s="195">
        <f>P13</f>
        <v>0</v>
      </c>
      <c r="Q67" s="199"/>
    </row>
    <row r="68" spans="1:17" s="163" customFormat="1" x14ac:dyDescent="0.2">
      <c r="A68" s="39"/>
      <c r="B68" s="202" t="s">
        <v>234</v>
      </c>
      <c r="C68" s="195">
        <f>MAX(C40+C60,C54+C60)</f>
        <v>0</v>
      </c>
      <c r="D68" s="195">
        <f>MAX(D40+D60,D54+D60)</f>
        <v>0</v>
      </c>
      <c r="E68" s="195">
        <f>MAX(E40+E60,E54+E60)</f>
        <v>0</v>
      </c>
      <c r="F68" s="195">
        <f>MAX(F40+F60,F54+F60)</f>
        <v>0</v>
      </c>
      <c r="G68" s="165"/>
      <c r="H68" s="195">
        <f>MAX(H40+H60,H54+H60)</f>
        <v>0</v>
      </c>
      <c r="I68" s="195">
        <f>MAX(I40+I60,I54+I60)</f>
        <v>0</v>
      </c>
      <c r="J68" s="195">
        <f>MAX(J40+J60,J54+J60)</f>
        <v>0</v>
      </c>
      <c r="K68" s="195">
        <f>MAX(K40+K60,K54+K60)</f>
        <v>0</v>
      </c>
      <c r="L68" s="185"/>
      <c r="M68" s="195">
        <f>MAX(M40+M60,M54+M60)</f>
        <v>0</v>
      </c>
      <c r="N68" s="195">
        <f>MAX(N40+N60,N54+N60)</f>
        <v>0</v>
      </c>
      <c r="O68" s="195">
        <f>MAX(O40+O60,O54+O60)</f>
        <v>0</v>
      </c>
      <c r="P68" s="195">
        <f>MAX(P40+P60,P54+P60)</f>
        <v>0</v>
      </c>
      <c r="Q68" s="199"/>
    </row>
    <row r="69" spans="1:17" s="163" customFormat="1" x14ac:dyDescent="0.2">
      <c r="A69" s="39"/>
      <c r="B69" s="202" t="s">
        <v>235</v>
      </c>
      <c r="C69" s="195">
        <f>C67-C68</f>
        <v>0</v>
      </c>
      <c r="D69" s="195">
        <f>D67-D68</f>
        <v>0</v>
      </c>
      <c r="E69" s="195">
        <f>E67-E68</f>
        <v>0</v>
      </c>
      <c r="F69" s="195">
        <f>F67-F68</f>
        <v>0</v>
      </c>
      <c r="G69" s="165"/>
      <c r="H69" s="195">
        <f>H67-H68</f>
        <v>0</v>
      </c>
      <c r="I69" s="195">
        <f>I67-I68</f>
        <v>0</v>
      </c>
      <c r="J69" s="195">
        <f>J67-J68</f>
        <v>0</v>
      </c>
      <c r="K69" s="195">
        <f>K67-K68</f>
        <v>0</v>
      </c>
      <c r="L69" s="185"/>
      <c r="M69" s="195">
        <f>M67-M68</f>
        <v>0</v>
      </c>
      <c r="N69" s="195">
        <f>N67-N68</f>
        <v>0</v>
      </c>
      <c r="O69" s="195">
        <f>O67-O68</f>
        <v>0</v>
      </c>
      <c r="P69" s="195">
        <f>P67-P68</f>
        <v>0</v>
      </c>
      <c r="Q69" s="199"/>
    </row>
    <row r="70" spans="1:17" s="163" customFormat="1" x14ac:dyDescent="0.2">
      <c r="A70" s="39"/>
      <c r="B70" s="87" t="s">
        <v>236</v>
      </c>
      <c r="C70" s="203">
        <f>IF(C68=0,0,C67/C68)</f>
        <v>0</v>
      </c>
      <c r="D70" s="203">
        <f t="shared" ref="D70:F70" si="0">IF(D68=0,0,D67/D68)</f>
        <v>0</v>
      </c>
      <c r="E70" s="203">
        <f t="shared" si="0"/>
        <v>0</v>
      </c>
      <c r="F70" s="203">
        <f t="shared" si="0"/>
        <v>0</v>
      </c>
      <c r="G70" s="165"/>
      <c r="H70" s="203">
        <f>IF(H68=0,0,H67/H68)</f>
        <v>0</v>
      </c>
      <c r="I70" s="203">
        <f t="shared" ref="I70:K70" si="1">IF(I68=0,0,I67/I68)</f>
        <v>0</v>
      </c>
      <c r="J70" s="203">
        <f t="shared" si="1"/>
        <v>0</v>
      </c>
      <c r="K70" s="203">
        <f t="shared" si="1"/>
        <v>0</v>
      </c>
      <c r="L70" s="185"/>
      <c r="M70" s="203">
        <f>IF(M68=0,0,M67/M68)</f>
        <v>0</v>
      </c>
      <c r="N70" s="203">
        <f t="shared" ref="N70:P70" si="2">IF(N68=0,0,N67/N68)</f>
        <v>0</v>
      </c>
      <c r="O70" s="203">
        <f t="shared" si="2"/>
        <v>0</v>
      </c>
      <c r="P70" s="203">
        <f t="shared" si="2"/>
        <v>0</v>
      </c>
      <c r="Q70" s="199"/>
    </row>
    <row r="71" spans="1:17" s="163" customFormat="1" x14ac:dyDescent="0.2">
      <c r="A71" s="39"/>
      <c r="B71" s="192"/>
      <c r="C71" s="184"/>
      <c r="D71" s="184"/>
      <c r="E71" s="184"/>
      <c r="F71" s="184"/>
      <c r="G71" s="198"/>
      <c r="H71" s="184"/>
      <c r="I71" s="184"/>
      <c r="J71" s="184"/>
      <c r="K71" s="184"/>
      <c r="L71" s="187"/>
      <c r="M71" s="184"/>
      <c r="N71" s="184"/>
      <c r="O71" s="184"/>
      <c r="P71" s="184"/>
      <c r="Q71" s="199"/>
    </row>
    <row r="72" spans="1:17" s="163" customFormat="1" ht="15.75" customHeight="1" x14ac:dyDescent="0.2">
      <c r="A72" s="39"/>
      <c r="B72" s="200" t="s">
        <v>23</v>
      </c>
      <c r="C72" s="184"/>
      <c r="D72" s="184"/>
      <c r="E72" s="184"/>
      <c r="F72" s="184"/>
      <c r="G72" s="198"/>
      <c r="H72" s="184"/>
      <c r="I72" s="184"/>
      <c r="J72" s="184"/>
      <c r="K72" s="184"/>
      <c r="L72" s="187"/>
      <c r="M72" s="184"/>
      <c r="N72" s="184"/>
      <c r="O72" s="184"/>
      <c r="P72" s="184"/>
      <c r="Q72" s="199"/>
    </row>
    <row r="73" spans="1:17" s="163" customFormat="1" x14ac:dyDescent="0.2">
      <c r="A73" s="39"/>
      <c r="B73" s="87" t="s">
        <v>233</v>
      </c>
      <c r="C73" s="195">
        <f>C13</f>
        <v>0</v>
      </c>
      <c r="D73" s="195">
        <f>D13</f>
        <v>0</v>
      </c>
      <c r="E73" s="195">
        <f>E13</f>
        <v>0</v>
      </c>
      <c r="F73" s="195">
        <f>F13</f>
        <v>0</v>
      </c>
      <c r="G73" s="165"/>
      <c r="H73" s="195">
        <f>H13</f>
        <v>0</v>
      </c>
      <c r="I73" s="195">
        <f>I13</f>
        <v>0</v>
      </c>
      <c r="J73" s="195">
        <f>J13</f>
        <v>0</v>
      </c>
      <c r="K73" s="195">
        <f>K13</f>
        <v>0</v>
      </c>
      <c r="L73" s="185"/>
      <c r="M73" s="195">
        <f>M13</f>
        <v>0</v>
      </c>
      <c r="N73" s="195">
        <f>N13</f>
        <v>0</v>
      </c>
      <c r="O73" s="195">
        <f>O13</f>
        <v>0</v>
      </c>
      <c r="P73" s="195">
        <f>P13</f>
        <v>0</v>
      </c>
    </row>
    <row r="74" spans="1:17" s="163" customFormat="1" x14ac:dyDescent="0.2">
      <c r="A74" s="39"/>
      <c r="B74" s="201" t="s">
        <v>237</v>
      </c>
      <c r="C74" s="195">
        <f>MAX(C40+C60,C56+C60)</f>
        <v>0</v>
      </c>
      <c r="D74" s="195">
        <f>MAX(D40+D60,D56+D60)</f>
        <v>0</v>
      </c>
      <c r="E74" s="195">
        <f>MAX(E40+E60,E56+E60)</f>
        <v>0</v>
      </c>
      <c r="F74" s="195">
        <f>MAX(F40+F60,F56+F60)</f>
        <v>0</v>
      </c>
      <c r="G74" s="165"/>
      <c r="H74" s="195">
        <f>MAX(H40+H60,H56+H60)</f>
        <v>0</v>
      </c>
      <c r="I74" s="195">
        <f>MAX(I40+I60,I56+I60)</f>
        <v>0</v>
      </c>
      <c r="J74" s="195">
        <f>MAX(J40+J60,J56+J60)</f>
        <v>0</v>
      </c>
      <c r="K74" s="195">
        <f>MAX(K40+K60,K56+K60)</f>
        <v>0</v>
      </c>
      <c r="L74" s="185"/>
      <c r="M74" s="195">
        <f>MAX(M40+M60,M56+M60)</f>
        <v>0</v>
      </c>
      <c r="N74" s="195">
        <f>MAX(N40+N60,N56+N60)</f>
        <v>0</v>
      </c>
      <c r="O74" s="195">
        <f>MAX(O40+O60,O56+O60)</f>
        <v>0</v>
      </c>
      <c r="P74" s="195">
        <f>MAX(P40+P60,P56+P60)</f>
        <v>0</v>
      </c>
    </row>
    <row r="75" spans="1:17" s="163" customFormat="1" x14ac:dyDescent="0.2">
      <c r="A75" s="39"/>
      <c r="B75" s="202" t="s">
        <v>235</v>
      </c>
      <c r="C75" s="195">
        <f>C73-C74</f>
        <v>0</v>
      </c>
      <c r="D75" s="195">
        <f>D73-D74</f>
        <v>0</v>
      </c>
      <c r="E75" s="195">
        <f>E73-E74</f>
        <v>0</v>
      </c>
      <c r="F75" s="195">
        <f>F73-F74</f>
        <v>0</v>
      </c>
      <c r="G75" s="165"/>
      <c r="H75" s="195">
        <f>H73-H74</f>
        <v>0</v>
      </c>
      <c r="I75" s="195">
        <f>I73-I74</f>
        <v>0</v>
      </c>
      <c r="J75" s="195">
        <f>J73-J74</f>
        <v>0</v>
      </c>
      <c r="K75" s="195">
        <f>K73-K74</f>
        <v>0</v>
      </c>
      <c r="L75" s="185"/>
      <c r="M75" s="195">
        <f>M73-M74</f>
        <v>0</v>
      </c>
      <c r="N75" s="195">
        <f>N73-N74</f>
        <v>0</v>
      </c>
      <c r="O75" s="195">
        <f>O73-O74</f>
        <v>0</v>
      </c>
      <c r="P75" s="195">
        <f>P73-P74</f>
        <v>0</v>
      </c>
    </row>
    <row r="76" spans="1:17" s="163" customFormat="1" x14ac:dyDescent="0.2">
      <c r="A76" s="39"/>
      <c r="B76" s="87" t="s">
        <v>236</v>
      </c>
      <c r="C76" s="203">
        <f>IF(C74=0,0,C73/C74)</f>
        <v>0</v>
      </c>
      <c r="D76" s="203">
        <f t="shared" ref="D76:E76" si="3">IF(D74=0,0,D73/D74)</f>
        <v>0</v>
      </c>
      <c r="E76" s="203">
        <f t="shared" si="3"/>
        <v>0</v>
      </c>
      <c r="F76" s="203">
        <f>IF(F74=0,0,F73/F74)</f>
        <v>0</v>
      </c>
      <c r="G76" s="165"/>
      <c r="H76" s="203">
        <f>IF(H74=0,0,H73/H74)</f>
        <v>0</v>
      </c>
      <c r="I76" s="203">
        <f t="shared" ref="I76:K76" si="4">IF(I74=0,0,I73/I74)</f>
        <v>0</v>
      </c>
      <c r="J76" s="203">
        <f t="shared" si="4"/>
        <v>0</v>
      </c>
      <c r="K76" s="203">
        <f t="shared" si="4"/>
        <v>0</v>
      </c>
      <c r="L76" s="185"/>
      <c r="M76" s="203">
        <f>IF(M74=0,0,M73/M74)</f>
        <v>0</v>
      </c>
      <c r="N76" s="203">
        <f t="shared" ref="N76:P76" si="5">IF(N74=0,0,N73/N74)</f>
        <v>0</v>
      </c>
      <c r="O76" s="203">
        <f t="shared" si="5"/>
        <v>0</v>
      </c>
      <c r="P76" s="203">
        <f t="shared" si="5"/>
        <v>0</v>
      </c>
    </row>
    <row r="77" spans="1:17" s="163" customFormat="1" x14ac:dyDescent="0.2">
      <c r="A77" s="39"/>
      <c r="B77" s="183"/>
      <c r="C77" s="204"/>
      <c r="D77" s="204"/>
      <c r="E77" s="204"/>
      <c r="F77" s="204"/>
      <c r="G77" s="165"/>
      <c r="H77" s="204"/>
      <c r="I77" s="204"/>
      <c r="J77" s="204"/>
      <c r="K77" s="204"/>
      <c r="L77" s="185"/>
      <c r="M77" s="204"/>
      <c r="N77" s="204"/>
      <c r="O77" s="204"/>
      <c r="P77" s="204"/>
    </row>
    <row r="78" spans="1:17" s="163" customFormat="1" ht="15.75" customHeight="1" x14ac:dyDescent="0.2">
      <c r="A78" s="39"/>
      <c r="B78" s="200" t="s">
        <v>25</v>
      </c>
      <c r="C78" s="204"/>
      <c r="D78" s="204"/>
      <c r="E78" s="204"/>
      <c r="F78" s="204"/>
      <c r="G78" s="165"/>
      <c r="H78" s="204"/>
      <c r="I78" s="204"/>
      <c r="J78" s="204"/>
      <c r="K78" s="204"/>
      <c r="L78" s="185"/>
      <c r="M78" s="204"/>
      <c r="N78" s="204"/>
      <c r="O78" s="204"/>
      <c r="P78" s="204"/>
    </row>
    <row r="79" spans="1:17" s="163" customFormat="1" x14ac:dyDescent="0.2">
      <c r="A79" s="39"/>
      <c r="B79" s="87" t="s">
        <v>233</v>
      </c>
      <c r="C79" s="195">
        <f>C13</f>
        <v>0</v>
      </c>
      <c r="D79" s="195">
        <f>D13</f>
        <v>0</v>
      </c>
      <c r="E79" s="195">
        <f>E13</f>
        <v>0</v>
      </c>
      <c r="F79" s="195">
        <f>F13</f>
        <v>0</v>
      </c>
      <c r="G79" s="165"/>
      <c r="H79" s="195">
        <f>H13</f>
        <v>0</v>
      </c>
      <c r="I79" s="195">
        <f>I13</f>
        <v>0</v>
      </c>
      <c r="J79" s="195">
        <f>J13</f>
        <v>0</v>
      </c>
      <c r="K79" s="195">
        <f>K13</f>
        <v>0</v>
      </c>
      <c r="L79" s="185"/>
      <c r="M79" s="195">
        <f>M13</f>
        <v>0</v>
      </c>
      <c r="N79" s="195">
        <f>N13</f>
        <v>0</v>
      </c>
      <c r="O79" s="195">
        <f>O13</f>
        <v>0</v>
      </c>
      <c r="P79" s="195">
        <f>P13</f>
        <v>0</v>
      </c>
    </row>
    <row r="80" spans="1:17" s="163" customFormat="1" x14ac:dyDescent="0.2">
      <c r="A80" s="39"/>
      <c r="B80" s="202" t="s">
        <v>238</v>
      </c>
      <c r="C80" s="195">
        <f>MAX(C40+C60,C58+C60)</f>
        <v>0</v>
      </c>
      <c r="D80" s="195">
        <f>MAX(D40+D60,D58+D60)</f>
        <v>0</v>
      </c>
      <c r="E80" s="195">
        <f>MAX(E40+E60,E58+E60)</f>
        <v>0</v>
      </c>
      <c r="F80" s="195">
        <f>MAX(F40+F60,F58+F60)</f>
        <v>0</v>
      </c>
      <c r="G80" s="165"/>
      <c r="H80" s="195">
        <f>MAX(H40+H60,H58+H60)</f>
        <v>0</v>
      </c>
      <c r="I80" s="195">
        <f>MAX(I40+I60,I58+I60)</f>
        <v>0</v>
      </c>
      <c r="J80" s="195">
        <f>MAX(J40+J60,J58+J60)</f>
        <v>0</v>
      </c>
      <c r="K80" s="195">
        <f>MAX(K40+K60,K58+K60)</f>
        <v>0</v>
      </c>
      <c r="L80" s="185"/>
      <c r="M80" s="195">
        <f>MAX(M40+M60,M58+M60)</f>
        <v>0</v>
      </c>
      <c r="N80" s="195">
        <f>MAX(N40+N60,N58+N60)</f>
        <v>0</v>
      </c>
      <c r="O80" s="195">
        <f>MAX(O40+O60,O58+O60)</f>
        <v>0</v>
      </c>
      <c r="P80" s="195">
        <f>MAX(P40+P60,P58+P60)</f>
        <v>0</v>
      </c>
    </row>
    <row r="81" spans="1:16" s="163" customFormat="1" x14ac:dyDescent="0.2">
      <c r="A81" s="39"/>
      <c r="B81" s="202" t="s">
        <v>235</v>
      </c>
      <c r="C81" s="195">
        <f>C79-C80</f>
        <v>0</v>
      </c>
      <c r="D81" s="195">
        <f>D79-D80</f>
        <v>0</v>
      </c>
      <c r="E81" s="195">
        <f>E79-E80</f>
        <v>0</v>
      </c>
      <c r="F81" s="195">
        <f>F79-F80</f>
        <v>0</v>
      </c>
      <c r="G81" s="165"/>
      <c r="H81" s="195">
        <f>H79-H80</f>
        <v>0</v>
      </c>
      <c r="I81" s="195">
        <f>I79-I80</f>
        <v>0</v>
      </c>
      <c r="J81" s="195">
        <f>J79-J80</f>
        <v>0</v>
      </c>
      <c r="K81" s="195">
        <f>K79-K80</f>
        <v>0</v>
      </c>
      <c r="L81" s="185"/>
      <c r="M81" s="195">
        <f>M79-M80</f>
        <v>0</v>
      </c>
      <c r="N81" s="195">
        <f>N79-N80</f>
        <v>0</v>
      </c>
      <c r="O81" s="195">
        <f>O79-O80</f>
        <v>0</v>
      </c>
      <c r="P81" s="195">
        <f>P79-P80</f>
        <v>0</v>
      </c>
    </row>
    <row r="82" spans="1:16" s="163" customFormat="1" x14ac:dyDescent="0.2">
      <c r="A82" s="39"/>
      <c r="B82" s="87" t="s">
        <v>236</v>
      </c>
      <c r="C82" s="203">
        <f>IF(C80=0,0,C79/C80)</f>
        <v>0</v>
      </c>
      <c r="D82" s="203">
        <f t="shared" ref="D82:F82" si="6">IF(D80=0,0,D79/D80)</f>
        <v>0</v>
      </c>
      <c r="E82" s="203">
        <f t="shared" si="6"/>
        <v>0</v>
      </c>
      <c r="F82" s="203">
        <f t="shared" si="6"/>
        <v>0</v>
      </c>
      <c r="G82" s="165"/>
      <c r="H82" s="203">
        <f>IF(H80=0,0,H79/H80)</f>
        <v>0</v>
      </c>
      <c r="I82" s="203">
        <f t="shared" ref="I82:J82" si="7">IF(I80=0,0,I79/I80)</f>
        <v>0</v>
      </c>
      <c r="J82" s="203">
        <f t="shared" si="7"/>
        <v>0</v>
      </c>
      <c r="K82" s="203">
        <f>IF(K80=0,0,K79/K80)</f>
        <v>0</v>
      </c>
      <c r="L82" s="185"/>
      <c r="M82" s="203">
        <f>IF(M80=0,0,M79/M80)</f>
        <v>0</v>
      </c>
      <c r="N82" s="203">
        <f>IF(N80=0,0,N79/N80)</f>
        <v>0</v>
      </c>
      <c r="O82" s="203">
        <f>IF(O80=0,0,O79/O80)</f>
        <v>0</v>
      </c>
      <c r="P82" s="203">
        <f>IF(P80=0,0,P79/P80)</f>
        <v>0</v>
      </c>
    </row>
    <row r="83" spans="1:16" s="163" customFormat="1" x14ac:dyDescent="0.2">
      <c r="A83" s="39"/>
      <c r="B83" s="39"/>
      <c r="C83" s="165"/>
      <c r="D83" s="198"/>
      <c r="E83" s="165"/>
      <c r="F83" s="165"/>
      <c r="G83" s="165"/>
      <c r="H83" s="165"/>
      <c r="I83" s="165"/>
      <c r="J83" s="165"/>
      <c r="K83" s="165"/>
      <c r="L83" s="185"/>
      <c r="M83" s="165"/>
      <c r="N83" s="165"/>
      <c r="O83" s="165"/>
      <c r="P83" s="165"/>
    </row>
    <row r="84" spans="1:16" x14ac:dyDescent="0.2">
      <c r="D84" s="206"/>
    </row>
    <row r="85" spans="1:16" x14ac:dyDescent="0.2">
      <c r="A85" s="36"/>
      <c r="B85" s="36"/>
      <c r="C85" s="36"/>
      <c r="D85" s="36"/>
      <c r="E85" s="36"/>
      <c r="F85" s="36"/>
      <c r="G85" s="36"/>
      <c r="H85" s="36"/>
      <c r="I85" s="36"/>
      <c r="J85" s="36"/>
      <c r="K85" s="36"/>
      <c r="L85" s="36"/>
      <c r="M85" s="36"/>
      <c r="N85" s="36"/>
      <c r="O85" s="36"/>
      <c r="P85" s="36"/>
    </row>
    <row r="86" spans="1:16" x14ac:dyDescent="0.2">
      <c r="A86" s="151"/>
      <c r="B86" s="151"/>
      <c r="C86" s="151"/>
      <c r="D86" s="151"/>
    </row>
    <row r="87" spans="1:16" ht="24" customHeight="1" x14ac:dyDescent="0.2">
      <c r="A87" s="151"/>
      <c r="B87" s="464" t="s">
        <v>239</v>
      </c>
      <c r="C87" s="464"/>
      <c r="D87" s="464"/>
      <c r="E87" s="464"/>
      <c r="F87" s="464"/>
    </row>
    <row r="88" spans="1:16" ht="13.5" customHeight="1" x14ac:dyDescent="0.2">
      <c r="A88" s="151"/>
      <c r="B88" s="464" t="s">
        <v>240</v>
      </c>
      <c r="C88" s="464"/>
      <c r="D88" s="464"/>
      <c r="E88" s="464"/>
      <c r="F88" s="464"/>
      <c r="G88" s="163"/>
      <c r="H88" s="163"/>
      <c r="I88" s="163"/>
      <c r="J88" s="163"/>
    </row>
    <row r="89" spans="1:16" ht="15" customHeight="1" x14ac:dyDescent="0.2">
      <c r="A89" s="151"/>
      <c r="B89" s="464" t="s">
        <v>241</v>
      </c>
      <c r="C89" s="464"/>
      <c r="D89" s="464"/>
      <c r="E89" s="464"/>
      <c r="F89" s="464"/>
      <c r="G89" s="163"/>
      <c r="H89" s="163"/>
      <c r="I89" s="163"/>
      <c r="J89" s="163"/>
    </row>
    <row r="90" spans="1:16" x14ac:dyDescent="0.2">
      <c r="A90" s="151"/>
      <c r="B90" s="151"/>
      <c r="C90" s="151"/>
      <c r="D90" s="151"/>
    </row>
    <row r="91" spans="1:16" x14ac:dyDescent="0.2">
      <c r="A91" s="151"/>
      <c r="B91" s="20" t="s">
        <v>242</v>
      </c>
      <c r="D91" s="20"/>
      <c r="E91" s="39"/>
    </row>
    <row r="92" spans="1:16" x14ac:dyDescent="0.2">
      <c r="A92" s="151"/>
      <c r="B92" s="20" t="s">
        <v>243</v>
      </c>
      <c r="C92" s="151"/>
      <c r="D92" s="20"/>
      <c r="E92" s="39"/>
    </row>
    <row r="93" spans="1:16" x14ac:dyDescent="0.2">
      <c r="A93" s="151"/>
      <c r="B93" s="20" t="s">
        <v>244</v>
      </c>
      <c r="C93" s="151"/>
      <c r="D93" s="20"/>
      <c r="E93" s="39"/>
    </row>
    <row r="94" spans="1:16" x14ac:dyDescent="0.2">
      <c r="A94" s="151"/>
      <c r="B94" s="20" t="s">
        <v>245</v>
      </c>
      <c r="C94" s="151"/>
      <c r="D94" s="20"/>
      <c r="E94" s="39"/>
    </row>
    <row r="95" spans="1:16" x14ac:dyDescent="0.2">
      <c r="A95" s="151"/>
      <c r="B95" s="20" t="s">
        <v>246</v>
      </c>
      <c r="C95" s="151"/>
      <c r="D95" s="20"/>
      <c r="E95" s="39"/>
    </row>
    <row r="96" spans="1:16" x14ac:dyDescent="0.2">
      <c r="A96" s="151"/>
      <c r="B96" s="20" t="s">
        <v>247</v>
      </c>
      <c r="C96" s="151"/>
      <c r="D96" s="20"/>
      <c r="E96" s="39"/>
    </row>
    <row r="97" spans="2:6" x14ac:dyDescent="0.2">
      <c r="C97" s="151"/>
      <c r="D97" s="20"/>
      <c r="E97" s="39"/>
    </row>
    <row r="98" spans="2:6" ht="15" x14ac:dyDescent="0.2">
      <c r="B98" s="207" t="s">
        <v>248</v>
      </c>
    </row>
    <row r="100" spans="2:6" ht="42.75" customHeight="1" x14ac:dyDescent="0.2">
      <c r="B100" s="465" t="s">
        <v>249</v>
      </c>
      <c r="C100" s="465"/>
      <c r="D100" s="465"/>
      <c r="E100" s="465"/>
      <c r="F100" s="465"/>
    </row>
  </sheetData>
  <sheetProtection password="F0A6"/>
  <mergeCells count="7">
    <mergeCell ref="M9:P9"/>
    <mergeCell ref="B87:F87"/>
    <mergeCell ref="B88:F88"/>
    <mergeCell ref="B89:F89"/>
    <mergeCell ref="B100:F100"/>
    <mergeCell ref="C9:F9"/>
    <mergeCell ref="H9:K9"/>
  </mergeCells>
  <conditionalFormatting sqref="C47:F49 H47:K49 M47:P49">
    <cfRule type="cellIs" dxfId="10" priority="1" operator="equal">
      <formula>"Vaade ei täyty"</formula>
    </cfRule>
    <cfRule type="cellIs" dxfId="9" priority="2" operator="equal">
      <formula>"Vaade täyttyy"</formula>
    </cfRule>
  </conditionalFormatting>
  <hyperlinks>
    <hyperlink ref="B98" r:id="rId1" xr:uid="{36CF5D54-23FA-4E20-A108-DAC8C0733589}"/>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47F1-5648-40CA-9F5A-A2E186A2A2B3}">
  <sheetPr>
    <tabColor theme="3" tint="0.249977111117893"/>
  </sheetPr>
  <dimension ref="A1:H51"/>
  <sheetViews>
    <sheetView showGridLines="0" zoomScale="70" zoomScaleNormal="70" workbookViewId="0">
      <selection activeCell="E5" sqref="E5"/>
    </sheetView>
  </sheetViews>
  <sheetFormatPr defaultColWidth="9.140625" defaultRowHeight="15" x14ac:dyDescent="0.25"/>
  <cols>
    <col min="1" max="1" width="6.140625" customWidth="1"/>
    <col min="2" max="2" width="56" customWidth="1"/>
    <col min="3" max="6" width="18.28515625" customWidth="1"/>
    <col min="7" max="7" width="5.140625" style="216" customWidth="1"/>
  </cols>
  <sheetData>
    <row r="1" spans="1:7" x14ac:dyDescent="0.25">
      <c r="B1" s="8"/>
      <c r="C1" s="8"/>
      <c r="D1" s="8"/>
      <c r="E1" s="8"/>
      <c r="F1" s="8"/>
    </row>
    <row r="4" spans="1:7" x14ac:dyDescent="0.25">
      <c r="B4" s="13" t="s">
        <v>38</v>
      </c>
      <c r="C4" s="209"/>
      <c r="D4" s="16"/>
    </row>
    <row r="5" spans="1:7" x14ac:dyDescent="0.25">
      <c r="B5" s="210"/>
      <c r="E5" s="20"/>
      <c r="F5" s="151"/>
    </row>
    <row r="6" spans="1:7" ht="15.6" customHeight="1" x14ac:dyDescent="0.25">
      <c r="B6" s="153" t="s">
        <v>250</v>
      </c>
      <c r="C6" s="20"/>
      <c r="D6" s="20"/>
      <c r="E6" s="20"/>
      <c r="F6" s="151"/>
    </row>
    <row r="7" spans="1:7" ht="15.6" customHeight="1" x14ac:dyDescent="0.25">
      <c r="B7" s="151"/>
      <c r="C7" s="20"/>
      <c r="D7" s="20"/>
      <c r="E7" s="20"/>
      <c r="F7" s="211"/>
    </row>
    <row r="8" spans="1:7" ht="15.6" customHeight="1" x14ac:dyDescent="0.25">
      <c r="B8" s="22" t="s">
        <v>44</v>
      </c>
      <c r="C8" s="212" t="s">
        <v>45</v>
      </c>
      <c r="D8" s="20"/>
      <c r="F8" s="151"/>
    </row>
    <row r="9" spans="1:7" x14ac:dyDescent="0.25">
      <c r="A9" s="22"/>
      <c r="B9" s="22"/>
      <c r="C9" s="20"/>
      <c r="D9" s="20"/>
      <c r="E9" s="212"/>
      <c r="F9" s="151"/>
    </row>
    <row r="10" spans="1:7" ht="20.25" customHeight="1" thickBot="1" x14ac:dyDescent="0.3">
      <c r="A10" s="208"/>
      <c r="B10" s="222" t="s">
        <v>251</v>
      </c>
      <c r="C10" s="223"/>
      <c r="D10" s="223"/>
      <c r="E10" s="223"/>
      <c r="F10" s="223"/>
      <c r="G10" s="217"/>
    </row>
    <row r="11" spans="1:7" ht="18" customHeight="1" thickBot="1" x14ac:dyDescent="0.3">
      <c r="A11" s="208"/>
      <c r="B11" s="256" t="s">
        <v>252</v>
      </c>
      <c r="C11" s="257">
        <v>2025</v>
      </c>
      <c r="D11" s="257" t="s">
        <v>49</v>
      </c>
      <c r="E11" s="257" t="s">
        <v>50</v>
      </c>
      <c r="F11" s="258" t="s">
        <v>51</v>
      </c>
      <c r="G11" s="217"/>
    </row>
    <row r="12" spans="1:7" x14ac:dyDescent="0.25">
      <c r="A12" s="208"/>
      <c r="B12" s="227" t="s">
        <v>210</v>
      </c>
      <c r="C12" s="228">
        <f>'Own funds and capital adequacy'!C18</f>
        <v>0</v>
      </c>
      <c r="D12" s="228">
        <f>'Own funds and capital adequacy'!D18</f>
        <v>0</v>
      </c>
      <c r="E12" s="228">
        <f>'Own funds and capital adequacy'!E18</f>
        <v>0</v>
      </c>
      <c r="F12" s="229">
        <f>'Own funds and capital adequacy'!F18</f>
        <v>0</v>
      </c>
      <c r="G12" s="217"/>
    </row>
    <row r="13" spans="1:7" x14ac:dyDescent="0.25">
      <c r="A13" s="208"/>
      <c r="B13" s="230" t="s">
        <v>211</v>
      </c>
      <c r="C13" s="231">
        <f>'Own funds and capital adequacy'!C19</f>
        <v>0</v>
      </c>
      <c r="D13" s="231">
        <f>'Own funds and capital adequacy'!D19</f>
        <v>0</v>
      </c>
      <c r="E13" s="231">
        <f>'Own funds and capital adequacy'!E19</f>
        <v>0</v>
      </c>
      <c r="F13" s="232">
        <f>'Own funds and capital adequacy'!F19</f>
        <v>0</v>
      </c>
      <c r="G13" s="217"/>
    </row>
    <row r="14" spans="1:7" x14ac:dyDescent="0.25">
      <c r="A14" s="208"/>
      <c r="B14" s="230" t="s">
        <v>136</v>
      </c>
      <c r="C14" s="231">
        <f>'Own funds and capital adequacy'!C20</f>
        <v>0</v>
      </c>
      <c r="D14" s="231">
        <f>'Own funds and capital adequacy'!D20</f>
        <v>0</v>
      </c>
      <c r="E14" s="231">
        <f>'Own funds and capital adequacy'!E20</f>
        <v>0</v>
      </c>
      <c r="F14" s="232">
        <f>'Own funds and capital adequacy'!F20</f>
        <v>0</v>
      </c>
      <c r="G14" s="217"/>
    </row>
    <row r="15" spans="1:7" x14ac:dyDescent="0.25">
      <c r="A15" s="208"/>
      <c r="B15" s="230" t="s">
        <v>212</v>
      </c>
      <c r="C15" s="231">
        <f>'Own funds and capital adequacy'!C21</f>
        <v>0</v>
      </c>
      <c r="D15" s="231">
        <f>'Own funds and capital adequacy'!D21</f>
        <v>0</v>
      </c>
      <c r="E15" s="231">
        <f>'Own funds and capital adequacy'!E21</f>
        <v>0</v>
      </c>
      <c r="F15" s="232">
        <f>'Own funds and capital adequacy'!F21</f>
        <v>0</v>
      </c>
      <c r="G15" s="217"/>
    </row>
    <row r="16" spans="1:7" x14ac:dyDescent="0.25">
      <c r="A16" s="208"/>
      <c r="B16" s="233" t="s">
        <v>213</v>
      </c>
      <c r="C16" s="231">
        <f>'Own funds and capital adequacy'!C22</f>
        <v>0</v>
      </c>
      <c r="D16" s="231">
        <f>'Own funds and capital adequacy'!D22</f>
        <v>0</v>
      </c>
      <c r="E16" s="231">
        <f>'Own funds and capital adequacy'!E22</f>
        <v>0</v>
      </c>
      <c r="F16" s="232">
        <f>'Own funds and capital adequacy'!F22</f>
        <v>0</v>
      </c>
      <c r="G16" s="217"/>
    </row>
    <row r="17" spans="1:7" x14ac:dyDescent="0.25">
      <c r="A17" s="208"/>
      <c r="B17" s="230" t="s">
        <v>214</v>
      </c>
      <c r="C17" s="231">
        <f>'Own funds and capital adequacy'!C23</f>
        <v>0</v>
      </c>
      <c r="D17" s="231">
        <f>'Own funds and capital adequacy'!D23</f>
        <v>0</v>
      </c>
      <c r="E17" s="231">
        <f>'Own funds and capital adequacy'!E23</f>
        <v>0</v>
      </c>
      <c r="F17" s="232">
        <f>'Own funds and capital adequacy'!F23</f>
        <v>0</v>
      </c>
      <c r="G17" s="217"/>
    </row>
    <row r="18" spans="1:7" x14ac:dyDescent="0.25">
      <c r="A18" s="208"/>
      <c r="B18" s="230" t="s">
        <v>219</v>
      </c>
      <c r="C18" s="231">
        <f>'Own funds and capital adequacy'!C24</f>
        <v>0</v>
      </c>
      <c r="D18" s="231">
        <f>'Own funds and capital adequacy'!D24</f>
        <v>0</v>
      </c>
      <c r="E18" s="231">
        <f>'Own funds and capital adequacy'!E24</f>
        <v>0</v>
      </c>
      <c r="F18" s="232">
        <f>'Own funds and capital adequacy'!F24</f>
        <v>0</v>
      </c>
      <c r="G18" s="217"/>
    </row>
    <row r="19" spans="1:7" ht="15.75" thickBot="1" x14ac:dyDescent="0.3">
      <c r="A19" s="208"/>
      <c r="B19" s="234" t="s">
        <v>253</v>
      </c>
      <c r="C19" s="235">
        <f>SUM(C12:C18)</f>
        <v>0</v>
      </c>
      <c r="D19" s="235">
        <f t="shared" ref="D19:F19" si="0">SUM(D12:D18)</f>
        <v>0</v>
      </c>
      <c r="E19" s="235">
        <f t="shared" si="0"/>
        <v>0</v>
      </c>
      <c r="F19" s="236">
        <f t="shared" si="0"/>
        <v>0</v>
      </c>
      <c r="G19" s="217"/>
    </row>
    <row r="20" spans="1:7" x14ac:dyDescent="0.25">
      <c r="B20" s="237"/>
      <c r="C20" s="237"/>
      <c r="D20" s="237"/>
      <c r="E20" s="237"/>
      <c r="F20" s="237"/>
    </row>
    <row r="21" spans="1:7" ht="18" customHeight="1" thickBot="1" x14ac:dyDescent="0.3">
      <c r="B21" s="222" t="s">
        <v>254</v>
      </c>
      <c r="C21" s="237"/>
      <c r="D21" s="237"/>
      <c r="E21" s="237"/>
      <c r="F21" s="237"/>
    </row>
    <row r="22" spans="1:7" ht="19.5" customHeight="1" thickBot="1" x14ac:dyDescent="0.3">
      <c r="B22" s="256" t="s">
        <v>252</v>
      </c>
      <c r="C22" s="257">
        <v>2025</v>
      </c>
      <c r="D22" s="257" t="s">
        <v>49</v>
      </c>
      <c r="E22" s="257" t="s">
        <v>50</v>
      </c>
      <c r="F22" s="258" t="s">
        <v>51</v>
      </c>
    </row>
    <row r="23" spans="1:7" ht="21.75" customHeight="1" x14ac:dyDescent="0.25">
      <c r="B23" s="238" t="s">
        <v>46</v>
      </c>
      <c r="C23" s="239"/>
      <c r="D23" s="239"/>
      <c r="E23" s="239"/>
      <c r="F23" s="240"/>
    </row>
    <row r="24" spans="1:7" x14ac:dyDescent="0.25">
      <c r="B24" s="241" t="s">
        <v>255</v>
      </c>
      <c r="C24" s="259">
        <f>'Own funds and capital adequacy'!C67</f>
        <v>0</v>
      </c>
      <c r="D24" s="259">
        <f>'Own funds and capital adequacy'!D67</f>
        <v>0</v>
      </c>
      <c r="E24" s="259">
        <f>'Own funds and capital adequacy'!E67</f>
        <v>0</v>
      </c>
      <c r="F24" s="260">
        <f>'Own funds and capital adequacy'!F67</f>
        <v>0</v>
      </c>
    </row>
    <row r="25" spans="1:7" x14ac:dyDescent="0.25">
      <c r="B25" s="241" t="s">
        <v>256</v>
      </c>
      <c r="C25" s="259">
        <f>'Own funds and capital adequacy'!C68</f>
        <v>0</v>
      </c>
      <c r="D25" s="259">
        <f>'Own funds and capital adequacy'!D68</f>
        <v>0</v>
      </c>
      <c r="E25" s="259">
        <f>'Own funds and capital adequacy'!E68</f>
        <v>0</v>
      </c>
      <c r="F25" s="260">
        <f>'Own funds and capital adequacy'!F68</f>
        <v>0</v>
      </c>
    </row>
    <row r="26" spans="1:7" x14ac:dyDescent="0.25">
      <c r="B26" s="244" t="s">
        <v>257</v>
      </c>
      <c r="C26" s="259">
        <f>'Own funds and capital adequacy'!C40</f>
        <v>0</v>
      </c>
      <c r="D26" s="259">
        <f>'Own funds and capital adequacy'!D40</f>
        <v>0</v>
      </c>
      <c r="E26" s="259">
        <f>'Own funds and capital adequacy'!E40</f>
        <v>0</v>
      </c>
      <c r="F26" s="260">
        <f>'Own funds and capital adequacy'!F40</f>
        <v>0</v>
      </c>
    </row>
    <row r="27" spans="1:7" x14ac:dyDescent="0.25">
      <c r="B27" s="244" t="s">
        <v>258</v>
      </c>
      <c r="C27" s="259">
        <f>'Own funds and capital adequacy'!C54</f>
        <v>0</v>
      </c>
      <c r="D27" s="259">
        <f>'Own funds and capital adequacy'!D54</f>
        <v>0</v>
      </c>
      <c r="E27" s="259">
        <f>'Own funds and capital adequacy'!E54</f>
        <v>0</v>
      </c>
      <c r="F27" s="260">
        <f>'Own funds and capital adequacy'!F54</f>
        <v>0</v>
      </c>
    </row>
    <row r="28" spans="1:7" x14ac:dyDescent="0.25">
      <c r="B28" s="244" t="s">
        <v>259</v>
      </c>
      <c r="C28" s="242">
        <f>'Own funds and capital adequacy'!C60</f>
        <v>0</v>
      </c>
      <c r="D28" s="242">
        <f>'Own funds and capital adequacy'!D60</f>
        <v>0</v>
      </c>
      <c r="E28" s="242">
        <f>'Own funds and capital adequacy'!E60</f>
        <v>0</v>
      </c>
      <c r="F28" s="243">
        <f>'Own funds and capital adequacy'!F60</f>
        <v>0</v>
      </c>
    </row>
    <row r="29" spans="1:7" ht="15.75" thickBot="1" x14ac:dyDescent="0.3">
      <c r="B29" s="250" t="s">
        <v>260</v>
      </c>
      <c r="C29" s="251">
        <f>C24-C25</f>
        <v>0</v>
      </c>
      <c r="D29" s="251">
        <f>D24-D25</f>
        <v>0</v>
      </c>
      <c r="E29" s="251">
        <f>E24-E25</f>
        <v>0</v>
      </c>
      <c r="F29" s="252">
        <f>F24-F25</f>
        <v>0</v>
      </c>
    </row>
    <row r="30" spans="1:7" ht="21.75" customHeight="1" x14ac:dyDescent="0.25">
      <c r="B30" s="238" t="s">
        <v>261</v>
      </c>
      <c r="C30" s="263"/>
      <c r="D30" s="263"/>
      <c r="E30" s="263"/>
      <c r="F30" s="264"/>
    </row>
    <row r="31" spans="1:7" x14ac:dyDescent="0.25">
      <c r="B31" s="241" t="s">
        <v>255</v>
      </c>
      <c r="C31" s="259">
        <f>'Own funds and capital adequacy'!H67</f>
        <v>0</v>
      </c>
      <c r="D31" s="259">
        <f>'Own funds and capital adequacy'!I67</f>
        <v>0</v>
      </c>
      <c r="E31" s="259">
        <f>'Own funds and capital adequacy'!J67</f>
        <v>0</v>
      </c>
      <c r="F31" s="260">
        <f>'Own funds and capital adequacy'!K67</f>
        <v>0</v>
      </c>
    </row>
    <row r="32" spans="1:7" x14ac:dyDescent="0.25">
      <c r="B32" s="241" t="s">
        <v>256</v>
      </c>
      <c r="C32" s="259">
        <f>'Own funds and capital adequacy'!H68</f>
        <v>0</v>
      </c>
      <c r="D32" s="259">
        <f>'Own funds and capital adequacy'!I68</f>
        <v>0</v>
      </c>
      <c r="E32" s="259">
        <f>'Own funds and capital adequacy'!J68</f>
        <v>0</v>
      </c>
      <c r="F32" s="260">
        <f>'Own funds and capital adequacy'!K68</f>
        <v>0</v>
      </c>
    </row>
    <row r="33" spans="2:6" x14ac:dyDescent="0.25">
      <c r="B33" s="244" t="s">
        <v>257</v>
      </c>
      <c r="C33" s="259">
        <f>'Own funds and capital adequacy'!H40</f>
        <v>0</v>
      </c>
      <c r="D33" s="259">
        <f>'Own funds and capital adequacy'!I40</f>
        <v>0</v>
      </c>
      <c r="E33" s="259">
        <f>'Own funds and capital adequacy'!J40</f>
        <v>0</v>
      </c>
      <c r="F33" s="260">
        <f>'Own funds and capital adequacy'!K40</f>
        <v>0</v>
      </c>
    </row>
    <row r="34" spans="2:6" x14ac:dyDescent="0.25">
      <c r="B34" s="244" t="s">
        <v>258</v>
      </c>
      <c r="C34" s="259">
        <f>'Own funds and capital adequacy'!H54</f>
        <v>0</v>
      </c>
      <c r="D34" s="259">
        <f>'Own funds and capital adequacy'!I54</f>
        <v>0</v>
      </c>
      <c r="E34" s="259">
        <f>'Own funds and capital adequacy'!J54</f>
        <v>0</v>
      </c>
      <c r="F34" s="260">
        <f>'Own funds and capital adequacy'!K54</f>
        <v>0</v>
      </c>
    </row>
    <row r="35" spans="2:6" x14ac:dyDescent="0.25">
      <c r="B35" s="244" t="s">
        <v>259</v>
      </c>
      <c r="C35" s="242">
        <f>'Own funds and capital adequacy'!H60</f>
        <v>0</v>
      </c>
      <c r="D35" s="242">
        <f>'Own funds and capital adequacy'!I60</f>
        <v>0</v>
      </c>
      <c r="E35" s="242">
        <f>'Own funds and capital adequacy'!J60</f>
        <v>0</v>
      </c>
      <c r="F35" s="243">
        <f>'Own funds and capital adequacy'!K60</f>
        <v>0</v>
      </c>
    </row>
    <row r="36" spans="2:6" ht="15.75" thickBot="1" x14ac:dyDescent="0.3">
      <c r="B36" s="250" t="s">
        <v>260</v>
      </c>
      <c r="C36" s="251">
        <f>C31-C32</f>
        <v>0</v>
      </c>
      <c r="D36" s="251">
        <f>D31-D32</f>
        <v>0</v>
      </c>
      <c r="E36" s="251">
        <f>E31-E32</f>
        <v>0</v>
      </c>
      <c r="F36" s="252">
        <f>F31-F32</f>
        <v>0</v>
      </c>
    </row>
    <row r="37" spans="2:6" ht="21.75" customHeight="1" x14ac:dyDescent="0.25">
      <c r="B37" s="238" t="s">
        <v>48</v>
      </c>
      <c r="C37" s="263"/>
      <c r="D37" s="263"/>
      <c r="E37" s="263"/>
      <c r="F37" s="264"/>
    </row>
    <row r="38" spans="2:6" x14ac:dyDescent="0.25">
      <c r="B38" s="241" t="s">
        <v>255</v>
      </c>
      <c r="C38" s="259">
        <f>'Own funds and capital adequacy'!M67</f>
        <v>0</v>
      </c>
      <c r="D38" s="259">
        <f>'Own funds and capital adequacy'!N67</f>
        <v>0</v>
      </c>
      <c r="E38" s="259">
        <f>'Own funds and capital adequacy'!O67</f>
        <v>0</v>
      </c>
      <c r="F38" s="260">
        <f>'Own funds and capital adequacy'!P67</f>
        <v>0</v>
      </c>
    </row>
    <row r="39" spans="2:6" x14ac:dyDescent="0.25">
      <c r="B39" s="241" t="s">
        <v>256</v>
      </c>
      <c r="C39" s="259">
        <f>'Own funds and capital adequacy'!M68</f>
        <v>0</v>
      </c>
      <c r="D39" s="259">
        <f>'Own funds and capital adequacy'!N68</f>
        <v>0</v>
      </c>
      <c r="E39" s="259">
        <f>'Own funds and capital adequacy'!O68</f>
        <v>0</v>
      </c>
      <c r="F39" s="260">
        <f>'Own funds and capital adequacy'!P68</f>
        <v>0</v>
      </c>
    </row>
    <row r="40" spans="2:6" x14ac:dyDescent="0.25">
      <c r="B40" s="244" t="s">
        <v>257</v>
      </c>
      <c r="C40" s="259">
        <f>'Own funds and capital adequacy'!M40</f>
        <v>0</v>
      </c>
      <c r="D40" s="259">
        <f>'Own funds and capital adequacy'!N40</f>
        <v>0</v>
      </c>
      <c r="E40" s="259">
        <f>'Own funds and capital adequacy'!O40</f>
        <v>0</v>
      </c>
      <c r="F40" s="260">
        <f>'Own funds and capital adequacy'!P40</f>
        <v>0</v>
      </c>
    </row>
    <row r="41" spans="2:6" x14ac:dyDescent="0.25">
      <c r="B41" s="244" t="s">
        <v>258</v>
      </c>
      <c r="C41" s="259">
        <f>'Own funds and capital adequacy'!M54</f>
        <v>0</v>
      </c>
      <c r="D41" s="259">
        <f>'Own funds and capital adequacy'!N54</f>
        <v>0</v>
      </c>
      <c r="E41" s="259">
        <f>'Own funds and capital adequacy'!O54</f>
        <v>0</v>
      </c>
      <c r="F41" s="260">
        <f>'Own funds and capital adequacy'!P54</f>
        <v>0</v>
      </c>
    </row>
    <row r="42" spans="2:6" x14ac:dyDescent="0.25">
      <c r="B42" s="244" t="s">
        <v>259</v>
      </c>
      <c r="C42" s="242">
        <f>'Own funds and capital adequacy'!M60</f>
        <v>0</v>
      </c>
      <c r="D42" s="242">
        <f>'Own funds and capital adequacy'!N60</f>
        <v>0</v>
      </c>
      <c r="E42" s="242">
        <f>'Own funds and capital adequacy'!O60</f>
        <v>0</v>
      </c>
      <c r="F42" s="243">
        <f>'Own funds and capital adequacy'!P60</f>
        <v>0</v>
      </c>
    </row>
    <row r="43" spans="2:6" ht="15.75" thickBot="1" x14ac:dyDescent="0.3">
      <c r="B43" s="250" t="s">
        <v>260</v>
      </c>
      <c r="C43" s="251">
        <f>C38-C39</f>
        <v>0</v>
      </c>
      <c r="D43" s="251">
        <f t="shared" ref="D43:F43" si="1">D38-D39</f>
        <v>0</v>
      </c>
      <c r="E43" s="251">
        <f>E38-E39</f>
        <v>0</v>
      </c>
      <c r="F43" s="252">
        <f t="shared" si="1"/>
        <v>0</v>
      </c>
    </row>
    <row r="51" spans="8:8" x14ac:dyDescent="0.25">
      <c r="H51" s="317" t="s">
        <v>262</v>
      </c>
    </row>
  </sheetData>
  <conditionalFormatting sqref="C29:F29 C36:F36 C43:F43">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0C77-B60B-417D-908E-369DF990DE01}">
  <sheetPr>
    <tabColor theme="3" tint="0.749992370372631"/>
  </sheetPr>
  <dimension ref="A1:H52"/>
  <sheetViews>
    <sheetView showGridLines="0" zoomScale="90" zoomScaleNormal="90" workbookViewId="0">
      <selection activeCell="C19" sqref="C19"/>
    </sheetView>
  </sheetViews>
  <sheetFormatPr defaultColWidth="9.140625" defaultRowHeight="15" x14ac:dyDescent="0.25"/>
  <cols>
    <col min="1" max="1" width="6.85546875" customWidth="1"/>
    <col min="2" max="2" width="59.85546875" customWidth="1"/>
    <col min="3" max="6" width="18.28515625" customWidth="1"/>
    <col min="7" max="7" width="5.140625" style="216" customWidth="1"/>
    <col min="16" max="16" width="8.7109375" customWidth="1"/>
  </cols>
  <sheetData>
    <row r="1" spans="1:7" x14ac:dyDescent="0.25">
      <c r="B1" s="8"/>
      <c r="C1" s="8"/>
      <c r="D1" s="8"/>
      <c r="E1" s="8"/>
      <c r="F1" s="8"/>
    </row>
    <row r="4" spans="1:7" x14ac:dyDescent="0.25">
      <c r="B4" s="13" t="s">
        <v>38</v>
      </c>
      <c r="C4" s="209"/>
      <c r="D4" s="16"/>
    </row>
    <row r="5" spans="1:7" x14ac:dyDescent="0.25">
      <c r="B5" s="210"/>
      <c r="C5" s="20"/>
      <c r="D5" s="20"/>
      <c r="E5" s="20"/>
      <c r="F5" s="151"/>
    </row>
    <row r="6" spans="1:7" ht="15.6" customHeight="1" x14ac:dyDescent="0.25">
      <c r="B6" s="153" t="s">
        <v>263</v>
      </c>
      <c r="C6" s="19"/>
      <c r="D6" s="20"/>
      <c r="E6" s="20"/>
      <c r="F6" s="151"/>
    </row>
    <row r="7" spans="1:7" ht="15.6" customHeight="1" x14ac:dyDescent="0.25">
      <c r="B7" s="151"/>
      <c r="C7" s="151"/>
      <c r="D7" s="20"/>
      <c r="E7" s="20"/>
      <c r="F7" s="211"/>
    </row>
    <row r="8" spans="1:7" ht="15.6" customHeight="1" x14ac:dyDescent="0.25">
      <c r="B8" s="22" t="s">
        <v>44</v>
      </c>
      <c r="C8" s="212" t="s">
        <v>45</v>
      </c>
      <c r="D8" s="20"/>
      <c r="F8" s="151"/>
    </row>
    <row r="10" spans="1:7" x14ac:dyDescent="0.25">
      <c r="A10" s="208"/>
      <c r="G10" s="217"/>
    </row>
    <row r="11" spans="1:7" ht="18" customHeight="1" thickBot="1" x14ac:dyDescent="0.3">
      <c r="A11" s="208"/>
      <c r="B11" s="222" t="s">
        <v>264</v>
      </c>
      <c r="C11" s="223"/>
      <c r="D11" s="223"/>
      <c r="E11" s="223"/>
      <c r="F11" s="223"/>
      <c r="G11" s="217"/>
    </row>
    <row r="12" spans="1:7" ht="18" customHeight="1" thickBot="1" x14ac:dyDescent="0.3">
      <c r="A12" s="208"/>
      <c r="B12" s="224" t="s">
        <v>252</v>
      </c>
      <c r="C12" s="225">
        <v>2025</v>
      </c>
      <c r="D12" s="225" t="s">
        <v>49</v>
      </c>
      <c r="E12" s="225" t="s">
        <v>50</v>
      </c>
      <c r="F12" s="226" t="s">
        <v>51</v>
      </c>
      <c r="G12" s="217"/>
    </row>
    <row r="13" spans="1:7" x14ac:dyDescent="0.25">
      <c r="A13" s="208"/>
      <c r="B13" s="227" t="s">
        <v>210</v>
      </c>
      <c r="C13" s="228">
        <f>'Own funds and capital adequacy'!C18</f>
        <v>0</v>
      </c>
      <c r="D13" s="228">
        <f>'Own funds and capital adequacy'!D18</f>
        <v>0</v>
      </c>
      <c r="E13" s="228">
        <f>'Own funds and capital adequacy'!E18</f>
        <v>0</v>
      </c>
      <c r="F13" s="229">
        <f>'Own funds and capital adequacy'!F18</f>
        <v>0</v>
      </c>
      <c r="G13" s="217"/>
    </row>
    <row r="14" spans="1:7" x14ac:dyDescent="0.25">
      <c r="A14" s="208"/>
      <c r="B14" s="230" t="s">
        <v>211</v>
      </c>
      <c r="C14" s="231">
        <f>'Own funds and capital adequacy'!C19</f>
        <v>0</v>
      </c>
      <c r="D14" s="231">
        <f>'Own funds and capital adequacy'!D19</f>
        <v>0</v>
      </c>
      <c r="E14" s="231">
        <f>'Own funds and capital adequacy'!E19</f>
        <v>0</v>
      </c>
      <c r="F14" s="232">
        <f>'Own funds and capital adequacy'!F19</f>
        <v>0</v>
      </c>
      <c r="G14" s="217"/>
    </row>
    <row r="15" spans="1:7" x14ac:dyDescent="0.25">
      <c r="A15" s="208"/>
      <c r="B15" s="230" t="s">
        <v>136</v>
      </c>
      <c r="C15" s="231">
        <f>'Own funds and capital adequacy'!C20</f>
        <v>0</v>
      </c>
      <c r="D15" s="231">
        <f>'Own funds and capital adequacy'!D20</f>
        <v>0</v>
      </c>
      <c r="E15" s="231">
        <f>'Own funds and capital adequacy'!E20</f>
        <v>0</v>
      </c>
      <c r="F15" s="232">
        <f>'Own funds and capital adequacy'!F20</f>
        <v>0</v>
      </c>
      <c r="G15" s="217"/>
    </row>
    <row r="16" spans="1:7" x14ac:dyDescent="0.25">
      <c r="A16" s="208"/>
      <c r="B16" s="230" t="s">
        <v>212</v>
      </c>
      <c r="C16" s="231">
        <f>'Own funds and capital adequacy'!C21</f>
        <v>0</v>
      </c>
      <c r="D16" s="231">
        <f>'Own funds and capital adequacy'!D21</f>
        <v>0</v>
      </c>
      <c r="E16" s="231">
        <f>'Own funds and capital adequacy'!E21</f>
        <v>0</v>
      </c>
      <c r="F16" s="232">
        <f>'Own funds and capital adequacy'!F21</f>
        <v>0</v>
      </c>
      <c r="G16" s="217"/>
    </row>
    <row r="17" spans="1:7" x14ac:dyDescent="0.25">
      <c r="A17" s="208"/>
      <c r="B17" s="233" t="s">
        <v>213</v>
      </c>
      <c r="C17" s="231">
        <f>'Own funds and capital adequacy'!C22</f>
        <v>0</v>
      </c>
      <c r="D17" s="231">
        <f>'Own funds and capital adequacy'!D22</f>
        <v>0</v>
      </c>
      <c r="E17" s="231">
        <f>'Own funds and capital adequacy'!E22</f>
        <v>0</v>
      </c>
      <c r="F17" s="232">
        <f>'Own funds and capital adequacy'!F22</f>
        <v>0</v>
      </c>
      <c r="G17" s="217"/>
    </row>
    <row r="18" spans="1:7" x14ac:dyDescent="0.25">
      <c r="A18" s="208"/>
      <c r="B18" s="230" t="s">
        <v>214</v>
      </c>
      <c r="C18" s="231">
        <f>'Own funds and capital adequacy'!C23</f>
        <v>0</v>
      </c>
      <c r="D18" s="231">
        <f>'Own funds and capital adequacy'!D23</f>
        <v>0</v>
      </c>
      <c r="E18" s="231">
        <f>'Own funds and capital adequacy'!E23</f>
        <v>0</v>
      </c>
      <c r="F18" s="232">
        <f>'Own funds and capital adequacy'!F23</f>
        <v>0</v>
      </c>
      <c r="G18" s="217"/>
    </row>
    <row r="19" spans="1:7" x14ac:dyDescent="0.25">
      <c r="A19" s="208"/>
      <c r="B19" s="230" t="s">
        <v>219</v>
      </c>
      <c r="C19" s="231">
        <f>'Own funds and capital adequacy'!C24</f>
        <v>0</v>
      </c>
      <c r="D19" s="231">
        <f>'Own funds and capital adequacy'!D24</f>
        <v>0</v>
      </c>
      <c r="E19" s="231">
        <f>'Own funds and capital adequacy'!E24</f>
        <v>0</v>
      </c>
      <c r="F19" s="232">
        <f>'Own funds and capital adequacy'!F24</f>
        <v>0</v>
      </c>
      <c r="G19" s="217"/>
    </row>
    <row r="20" spans="1:7" ht="15.75" thickBot="1" x14ac:dyDescent="0.3">
      <c r="A20" s="208"/>
      <c r="B20" s="234" t="s">
        <v>253</v>
      </c>
      <c r="C20" s="235">
        <f>SUM(C13:C19)</f>
        <v>0</v>
      </c>
      <c r="D20" s="235">
        <f t="shared" ref="D20:E20" si="0">SUM(D13:D19)</f>
        <v>0</v>
      </c>
      <c r="E20" s="235">
        <f t="shared" si="0"/>
        <v>0</v>
      </c>
      <c r="F20" s="236">
        <f>SUM(F13:F19)</f>
        <v>0</v>
      </c>
      <c r="G20" s="217"/>
    </row>
    <row r="21" spans="1:7" x14ac:dyDescent="0.25">
      <c r="A21" s="208"/>
      <c r="B21" s="237"/>
      <c r="C21" s="237"/>
      <c r="D21" s="237"/>
      <c r="E21" s="237"/>
      <c r="F21" s="237"/>
      <c r="G21" s="217"/>
    </row>
    <row r="22" spans="1:7" ht="18" customHeight="1" thickBot="1" x14ac:dyDescent="0.3">
      <c r="B22" s="222" t="s">
        <v>254</v>
      </c>
      <c r="C22" s="237"/>
      <c r="D22" s="237"/>
      <c r="E22" s="237"/>
      <c r="F22" s="237"/>
    </row>
    <row r="23" spans="1:7" ht="18.75" customHeight="1" thickBot="1" x14ac:dyDescent="0.3">
      <c r="B23" s="224" t="s">
        <v>252</v>
      </c>
      <c r="C23" s="225">
        <v>2025</v>
      </c>
      <c r="D23" s="225" t="s">
        <v>49</v>
      </c>
      <c r="E23" s="225" t="s">
        <v>50</v>
      </c>
      <c r="F23" s="226" t="s">
        <v>51</v>
      </c>
    </row>
    <row r="24" spans="1:7" ht="20.25" customHeight="1" x14ac:dyDescent="0.25">
      <c r="B24" s="238" t="s">
        <v>46</v>
      </c>
      <c r="C24" s="239"/>
      <c r="D24" s="239"/>
      <c r="E24" s="239"/>
      <c r="F24" s="240"/>
    </row>
    <row r="25" spans="1:7" x14ac:dyDescent="0.25">
      <c r="B25" s="241" t="s">
        <v>255</v>
      </c>
      <c r="C25" s="242">
        <f>'Own funds and capital adequacy'!C73</f>
        <v>0</v>
      </c>
      <c r="D25" s="242">
        <f>'Own funds and capital adequacy'!D73</f>
        <v>0</v>
      </c>
      <c r="E25" s="242">
        <f>'Own funds and capital adequacy'!E73</f>
        <v>0</v>
      </c>
      <c r="F25" s="243">
        <f>'Own funds and capital adequacy'!F73</f>
        <v>0</v>
      </c>
    </row>
    <row r="26" spans="1:7" x14ac:dyDescent="0.25">
      <c r="B26" s="241" t="s">
        <v>256</v>
      </c>
      <c r="C26" s="242">
        <f>'Own funds and capital adequacy'!C74</f>
        <v>0</v>
      </c>
      <c r="D26" s="242">
        <f>'Own funds and capital adequacy'!D74</f>
        <v>0</v>
      </c>
      <c r="E26" s="242">
        <f>'Own funds and capital adequacy'!E74</f>
        <v>0</v>
      </c>
      <c r="F26" s="243">
        <f>'Own funds and capital adequacy'!F74</f>
        <v>0</v>
      </c>
    </row>
    <row r="27" spans="1:7" x14ac:dyDescent="0.25">
      <c r="B27" s="244" t="s">
        <v>257</v>
      </c>
      <c r="C27" s="242">
        <f>'Own funds and capital adequacy'!C40</f>
        <v>0</v>
      </c>
      <c r="D27" s="242">
        <f>'Own funds and capital adequacy'!D40</f>
        <v>0</v>
      </c>
      <c r="E27" s="242">
        <f>'Own funds and capital adequacy'!E40</f>
        <v>0</v>
      </c>
      <c r="F27" s="243">
        <f>'Own funds and capital adequacy'!F40</f>
        <v>0</v>
      </c>
    </row>
    <row r="28" spans="1:7" x14ac:dyDescent="0.25">
      <c r="B28" s="244" t="s">
        <v>265</v>
      </c>
      <c r="C28" s="242">
        <f>'Own funds and capital adequacy'!C56</f>
        <v>0</v>
      </c>
      <c r="D28" s="242">
        <f>'Own funds and capital adequacy'!D56</f>
        <v>0</v>
      </c>
      <c r="E28" s="242">
        <f>'Own funds and capital adequacy'!E56</f>
        <v>0</v>
      </c>
      <c r="F28" s="243">
        <f>'Own funds and capital adequacy'!F56</f>
        <v>0</v>
      </c>
    </row>
    <row r="29" spans="1:7" x14ac:dyDescent="0.25">
      <c r="B29" s="244" t="s">
        <v>259</v>
      </c>
      <c r="C29" s="242">
        <f>'Own funds and capital adequacy'!C60</f>
        <v>0</v>
      </c>
      <c r="D29" s="242">
        <f>'Own funds and capital adequacy'!D60</f>
        <v>0</v>
      </c>
      <c r="E29" s="242">
        <f>'Own funds and capital adequacy'!E60</f>
        <v>0</v>
      </c>
      <c r="F29" s="243">
        <f>'Own funds and capital adequacy'!F60</f>
        <v>0</v>
      </c>
    </row>
    <row r="30" spans="1:7" ht="15.75" thickBot="1" x14ac:dyDescent="0.3">
      <c r="B30" s="245" t="s">
        <v>260</v>
      </c>
      <c r="C30" s="246">
        <f>C25-C26</f>
        <v>0</v>
      </c>
      <c r="D30" s="246">
        <f>D25-D26</f>
        <v>0</v>
      </c>
      <c r="E30" s="246">
        <f>E25-E26</f>
        <v>0</v>
      </c>
      <c r="F30" s="247">
        <f>F25-F26</f>
        <v>0</v>
      </c>
    </row>
    <row r="31" spans="1:7" ht="20.25" customHeight="1" x14ac:dyDescent="0.25">
      <c r="B31" s="238" t="s">
        <v>261</v>
      </c>
      <c r="C31" s="248"/>
      <c r="D31" s="248"/>
      <c r="E31" s="248"/>
      <c r="F31" s="249"/>
    </row>
    <row r="32" spans="1:7" x14ac:dyDescent="0.25">
      <c r="B32" s="241" t="s">
        <v>255</v>
      </c>
      <c r="C32" s="242">
        <f>'Own funds and capital adequacy'!H73</f>
        <v>0</v>
      </c>
      <c r="D32" s="242">
        <f>'Own funds and capital adequacy'!I73</f>
        <v>0</v>
      </c>
      <c r="E32" s="242">
        <f>'Own funds and capital adequacy'!J73</f>
        <v>0</v>
      </c>
      <c r="F32" s="243">
        <f>'Own funds and capital adequacy'!K73</f>
        <v>0</v>
      </c>
    </row>
    <row r="33" spans="2:6" x14ac:dyDescent="0.25">
      <c r="B33" s="241" t="s">
        <v>256</v>
      </c>
      <c r="C33" s="242">
        <f>'Own funds and capital adequacy'!H74</f>
        <v>0</v>
      </c>
      <c r="D33" s="242">
        <f>'Own funds and capital adequacy'!I74</f>
        <v>0</v>
      </c>
      <c r="E33" s="242">
        <f>'Own funds and capital adequacy'!J74</f>
        <v>0</v>
      </c>
      <c r="F33" s="243">
        <f>'Own funds and capital adequacy'!K74</f>
        <v>0</v>
      </c>
    </row>
    <row r="34" spans="2:6" x14ac:dyDescent="0.25">
      <c r="B34" s="244" t="s">
        <v>257</v>
      </c>
      <c r="C34" s="242">
        <f>'Own funds and capital adequacy'!H40</f>
        <v>0</v>
      </c>
      <c r="D34" s="242">
        <f>'Own funds and capital adequacy'!I40</f>
        <v>0</v>
      </c>
      <c r="E34" s="242">
        <f>'Own funds and capital adequacy'!J40</f>
        <v>0</v>
      </c>
      <c r="F34" s="243">
        <f>'Own funds and capital adequacy'!K40</f>
        <v>0</v>
      </c>
    </row>
    <row r="35" spans="2:6" x14ac:dyDescent="0.25">
      <c r="B35" s="244" t="s">
        <v>265</v>
      </c>
      <c r="C35" s="242">
        <f>'Own funds and capital adequacy'!H56</f>
        <v>0</v>
      </c>
      <c r="D35" s="242">
        <f>'Own funds and capital adequacy'!I56</f>
        <v>0</v>
      </c>
      <c r="E35" s="242">
        <f>'Own funds and capital adequacy'!J56</f>
        <v>0</v>
      </c>
      <c r="F35" s="243">
        <f>'Own funds and capital adequacy'!K56</f>
        <v>0</v>
      </c>
    </row>
    <row r="36" spans="2:6" x14ac:dyDescent="0.25">
      <c r="B36" s="244" t="s">
        <v>259</v>
      </c>
      <c r="C36" s="242">
        <f>'Own funds and capital adequacy'!H60</f>
        <v>0</v>
      </c>
      <c r="D36" s="242">
        <f>'Own funds and capital adequacy'!I60</f>
        <v>0</v>
      </c>
      <c r="E36" s="242">
        <f>'Own funds and capital adequacy'!J60</f>
        <v>0</v>
      </c>
      <c r="F36" s="243">
        <f>'Own funds and capital adequacy'!K60</f>
        <v>0</v>
      </c>
    </row>
    <row r="37" spans="2:6" ht="15.75" thickBot="1" x14ac:dyDescent="0.3">
      <c r="B37" s="250" t="s">
        <v>260</v>
      </c>
      <c r="C37" s="251">
        <f>C32-C33</f>
        <v>0</v>
      </c>
      <c r="D37" s="251">
        <f>D32-D33</f>
        <v>0</v>
      </c>
      <c r="E37" s="251">
        <f>E32-E33</f>
        <v>0</v>
      </c>
      <c r="F37" s="252">
        <f>F32-F33</f>
        <v>0</v>
      </c>
    </row>
    <row r="38" spans="2:6" ht="20.25" customHeight="1" x14ac:dyDescent="0.25">
      <c r="B38" s="253" t="s">
        <v>48</v>
      </c>
      <c r="C38" s="254"/>
      <c r="D38" s="254"/>
      <c r="E38" s="254"/>
      <c r="F38" s="255"/>
    </row>
    <row r="39" spans="2:6" x14ac:dyDescent="0.25">
      <c r="B39" s="241" t="s">
        <v>255</v>
      </c>
      <c r="C39" s="242">
        <f>'Own funds and capital adequacy'!M73</f>
        <v>0</v>
      </c>
      <c r="D39" s="242">
        <f>'Own funds and capital adequacy'!N73</f>
        <v>0</v>
      </c>
      <c r="E39" s="242">
        <f>'Own funds and capital adequacy'!O73</f>
        <v>0</v>
      </c>
      <c r="F39" s="243">
        <f>'Own funds and capital adequacy'!P73</f>
        <v>0</v>
      </c>
    </row>
    <row r="40" spans="2:6" x14ac:dyDescent="0.25">
      <c r="B40" s="241" t="s">
        <v>256</v>
      </c>
      <c r="C40" s="242">
        <f>'Own funds and capital adequacy'!M74</f>
        <v>0</v>
      </c>
      <c r="D40" s="242">
        <f>'Own funds and capital adequacy'!N74</f>
        <v>0</v>
      </c>
      <c r="E40" s="242">
        <f>'Own funds and capital adequacy'!O74</f>
        <v>0</v>
      </c>
      <c r="F40" s="243">
        <f>'Own funds and capital adequacy'!P74</f>
        <v>0</v>
      </c>
    </row>
    <row r="41" spans="2:6" x14ac:dyDescent="0.25">
      <c r="B41" s="244" t="s">
        <v>257</v>
      </c>
      <c r="C41" s="242">
        <f>'Own funds and capital adequacy'!M40</f>
        <v>0</v>
      </c>
      <c r="D41" s="242">
        <f>'Own funds and capital adequacy'!N40</f>
        <v>0</v>
      </c>
      <c r="E41" s="242">
        <f>'Own funds and capital adequacy'!O40</f>
        <v>0</v>
      </c>
      <c r="F41" s="243">
        <f>'Own funds and capital adequacy'!P40</f>
        <v>0</v>
      </c>
    </row>
    <row r="42" spans="2:6" x14ac:dyDescent="0.25">
      <c r="B42" s="244" t="s">
        <v>265</v>
      </c>
      <c r="C42" s="242">
        <f>'Own funds and capital adequacy'!M56</f>
        <v>0</v>
      </c>
      <c r="D42" s="242">
        <f>'Own funds and capital adequacy'!N56</f>
        <v>0</v>
      </c>
      <c r="E42" s="242">
        <f>'Own funds and capital adequacy'!O56</f>
        <v>0</v>
      </c>
      <c r="F42" s="243">
        <f>'Own funds and capital adequacy'!P56</f>
        <v>0</v>
      </c>
    </row>
    <row r="43" spans="2:6" x14ac:dyDescent="0.25">
      <c r="B43" s="244" t="s">
        <v>259</v>
      </c>
      <c r="C43" s="242">
        <f>'Own funds and capital adequacy'!M60</f>
        <v>0</v>
      </c>
      <c r="D43" s="242">
        <f>'Own funds and capital adequacy'!N60</f>
        <v>0</v>
      </c>
      <c r="E43" s="242">
        <f>'Own funds and capital adequacy'!O60</f>
        <v>0</v>
      </c>
      <c r="F43" s="243">
        <f>'Own funds and capital adequacy'!P60</f>
        <v>0</v>
      </c>
    </row>
    <row r="44" spans="2:6" ht="15.75" thickBot="1" x14ac:dyDescent="0.3">
      <c r="B44" s="250" t="s">
        <v>260</v>
      </c>
      <c r="C44" s="251">
        <f>C39-C40</f>
        <v>0</v>
      </c>
      <c r="D44" s="251">
        <f t="shared" ref="D44:F44" si="1">D39-D40</f>
        <v>0</v>
      </c>
      <c r="E44" s="251">
        <f t="shared" si="1"/>
        <v>0</v>
      </c>
      <c r="F44" s="252">
        <f t="shared" si="1"/>
        <v>0</v>
      </c>
    </row>
    <row r="52" spans="8:8" x14ac:dyDescent="0.25">
      <c r="H52" s="317" t="s">
        <v>262</v>
      </c>
    </row>
  </sheetData>
  <conditionalFormatting sqref="C30:F30 C37:F37 C44:F44">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5C3D-64F0-444D-9AC4-647587CD09CE}">
  <sheetPr>
    <tabColor theme="3" tint="0.499984740745262"/>
  </sheetPr>
  <dimension ref="A1:H49"/>
  <sheetViews>
    <sheetView showGridLines="0" zoomScale="90" zoomScaleNormal="90" workbookViewId="0">
      <selection activeCell="D6" sqref="D6"/>
    </sheetView>
  </sheetViews>
  <sheetFormatPr defaultColWidth="9.140625" defaultRowHeight="15" x14ac:dyDescent="0.25"/>
  <cols>
    <col min="1" max="1" width="6.28515625" customWidth="1"/>
    <col min="2" max="2" width="53" customWidth="1"/>
    <col min="3" max="6" width="18.28515625" customWidth="1"/>
    <col min="7" max="7" width="5.140625" style="216" customWidth="1"/>
  </cols>
  <sheetData>
    <row r="1" spans="1:7" x14ac:dyDescent="0.25">
      <c r="B1" s="8"/>
      <c r="C1" s="8"/>
      <c r="D1" s="8"/>
      <c r="E1" s="8"/>
      <c r="F1" s="8"/>
    </row>
    <row r="4" spans="1:7" x14ac:dyDescent="0.25">
      <c r="B4" s="13" t="s">
        <v>38</v>
      </c>
      <c r="C4" s="209"/>
      <c r="D4" s="16"/>
    </row>
    <row r="5" spans="1:7" x14ac:dyDescent="0.25">
      <c r="B5" s="210"/>
      <c r="E5" s="20"/>
      <c r="F5" s="151"/>
    </row>
    <row r="6" spans="1:7" ht="15.6" customHeight="1" x14ac:dyDescent="0.25">
      <c r="B6" s="153" t="s">
        <v>266</v>
      </c>
      <c r="C6" s="20"/>
      <c r="D6" s="20"/>
      <c r="E6" s="20"/>
      <c r="F6" s="151"/>
    </row>
    <row r="7" spans="1:7" ht="15.6" customHeight="1" x14ac:dyDescent="0.25">
      <c r="B7" s="151"/>
      <c r="C7" s="20"/>
      <c r="D7" s="20"/>
      <c r="E7" s="20"/>
      <c r="F7" s="211"/>
    </row>
    <row r="8" spans="1:7" ht="15.6" customHeight="1" x14ac:dyDescent="0.25">
      <c r="B8" s="22" t="s">
        <v>44</v>
      </c>
      <c r="C8" s="212" t="s">
        <v>45</v>
      </c>
      <c r="D8" s="20"/>
      <c r="F8" s="151"/>
    </row>
    <row r="9" spans="1:7" x14ac:dyDescent="0.25">
      <c r="A9" s="208"/>
      <c r="G9" s="217"/>
    </row>
    <row r="10" spans="1:7" ht="20.25" customHeight="1" thickBot="1" x14ac:dyDescent="0.3">
      <c r="A10" s="208"/>
      <c r="B10" s="222" t="s">
        <v>264</v>
      </c>
      <c r="C10" s="223"/>
      <c r="D10" s="223"/>
      <c r="E10" s="223"/>
      <c r="F10" s="223"/>
      <c r="G10" s="217"/>
    </row>
    <row r="11" spans="1:7" ht="18.75" customHeight="1" thickBot="1" x14ac:dyDescent="0.3">
      <c r="A11" s="208"/>
      <c r="B11" s="256" t="s">
        <v>252</v>
      </c>
      <c r="C11" s="257">
        <v>2025</v>
      </c>
      <c r="D11" s="257" t="s">
        <v>49</v>
      </c>
      <c r="E11" s="257" t="s">
        <v>50</v>
      </c>
      <c r="F11" s="258" t="s">
        <v>51</v>
      </c>
      <c r="G11" s="217"/>
    </row>
    <row r="12" spans="1:7" x14ac:dyDescent="0.25">
      <c r="A12" s="208"/>
      <c r="B12" s="227" t="s">
        <v>210</v>
      </c>
      <c r="C12" s="228">
        <f>'Own funds and capital adequacy'!C18</f>
        <v>0</v>
      </c>
      <c r="D12" s="228">
        <f>'Own funds and capital adequacy'!D18</f>
        <v>0</v>
      </c>
      <c r="E12" s="228">
        <f>'Own funds and capital adequacy'!E18</f>
        <v>0</v>
      </c>
      <c r="F12" s="229">
        <f>'Own funds and capital adequacy'!F18</f>
        <v>0</v>
      </c>
      <c r="G12" s="217"/>
    </row>
    <row r="13" spans="1:7" x14ac:dyDescent="0.25">
      <c r="A13" s="208"/>
      <c r="B13" s="230" t="s">
        <v>211</v>
      </c>
      <c r="C13" s="231">
        <f>'Own funds and capital adequacy'!C19</f>
        <v>0</v>
      </c>
      <c r="D13" s="231">
        <f>'Own funds and capital adequacy'!D19</f>
        <v>0</v>
      </c>
      <c r="E13" s="231">
        <f>'Own funds and capital adequacy'!E19</f>
        <v>0</v>
      </c>
      <c r="F13" s="232">
        <f>'Own funds and capital adequacy'!F19</f>
        <v>0</v>
      </c>
      <c r="G13" s="217"/>
    </row>
    <row r="14" spans="1:7" x14ac:dyDescent="0.25">
      <c r="A14" s="208"/>
      <c r="B14" s="230" t="s">
        <v>136</v>
      </c>
      <c r="C14" s="231">
        <f>'Own funds and capital adequacy'!C20</f>
        <v>0</v>
      </c>
      <c r="D14" s="231">
        <f>'Own funds and capital adequacy'!D20</f>
        <v>0</v>
      </c>
      <c r="E14" s="231">
        <f>'Own funds and capital adequacy'!E20</f>
        <v>0</v>
      </c>
      <c r="F14" s="232">
        <f>'Own funds and capital adequacy'!F20</f>
        <v>0</v>
      </c>
      <c r="G14" s="217"/>
    </row>
    <row r="15" spans="1:7" x14ac:dyDescent="0.25">
      <c r="A15" s="208"/>
      <c r="B15" s="230" t="s">
        <v>212</v>
      </c>
      <c r="C15" s="231">
        <f>'Own funds and capital adequacy'!C21</f>
        <v>0</v>
      </c>
      <c r="D15" s="231">
        <f>'Own funds and capital adequacy'!D21</f>
        <v>0</v>
      </c>
      <c r="E15" s="231">
        <f>'Own funds and capital adequacy'!E21</f>
        <v>0</v>
      </c>
      <c r="F15" s="232">
        <f>'Own funds and capital adequacy'!F21</f>
        <v>0</v>
      </c>
      <c r="G15" s="217"/>
    </row>
    <row r="16" spans="1:7" x14ac:dyDescent="0.25">
      <c r="A16" s="208"/>
      <c r="B16" s="233" t="s">
        <v>213</v>
      </c>
      <c r="C16" s="231">
        <f>'Own funds and capital adequacy'!C22</f>
        <v>0</v>
      </c>
      <c r="D16" s="231">
        <f>'Own funds and capital adequacy'!D22</f>
        <v>0</v>
      </c>
      <c r="E16" s="231">
        <f>'Own funds and capital adequacy'!E22</f>
        <v>0</v>
      </c>
      <c r="F16" s="232">
        <f>'Own funds and capital adequacy'!F22</f>
        <v>0</v>
      </c>
      <c r="G16" s="217"/>
    </row>
    <row r="17" spans="1:7" x14ac:dyDescent="0.25">
      <c r="A17" s="208"/>
      <c r="B17" s="230" t="s">
        <v>214</v>
      </c>
      <c r="C17" s="231">
        <f>'Own funds and capital adequacy'!C23</f>
        <v>0</v>
      </c>
      <c r="D17" s="231">
        <f>'Own funds and capital adequacy'!D23</f>
        <v>0</v>
      </c>
      <c r="E17" s="231">
        <f>'Own funds and capital adequacy'!E23</f>
        <v>0</v>
      </c>
      <c r="F17" s="232">
        <f>'Own funds and capital adequacy'!F23</f>
        <v>0</v>
      </c>
      <c r="G17" s="217"/>
    </row>
    <row r="18" spans="1:7" x14ac:dyDescent="0.25">
      <c r="A18" s="208"/>
      <c r="B18" s="230" t="s">
        <v>219</v>
      </c>
      <c r="C18" s="231">
        <f>'Own funds and capital adequacy'!C24</f>
        <v>0</v>
      </c>
      <c r="D18" s="231">
        <f>'Own funds and capital adequacy'!D24</f>
        <v>0</v>
      </c>
      <c r="E18" s="231">
        <f>'Own funds and capital adequacy'!E24</f>
        <v>0</v>
      </c>
      <c r="F18" s="232">
        <f>'Own funds and capital adequacy'!F24</f>
        <v>0</v>
      </c>
      <c r="G18" s="217"/>
    </row>
    <row r="19" spans="1:7" ht="15.75" thickBot="1" x14ac:dyDescent="0.3">
      <c r="A19" s="208"/>
      <c r="B19" s="234" t="s">
        <v>253</v>
      </c>
      <c r="C19" s="235">
        <f>SUM(C12:C18)</f>
        <v>0</v>
      </c>
      <c r="D19" s="235">
        <f t="shared" ref="D19:F19" si="0">SUM(D12:D18)</f>
        <v>0</v>
      </c>
      <c r="E19" s="235">
        <f t="shared" si="0"/>
        <v>0</v>
      </c>
      <c r="F19" s="236">
        <f t="shared" si="0"/>
        <v>0</v>
      </c>
      <c r="G19" s="217"/>
    </row>
    <row r="20" spans="1:7" x14ac:dyDescent="0.25">
      <c r="B20" s="237"/>
      <c r="C20" s="237"/>
      <c r="D20" s="237"/>
      <c r="E20" s="237"/>
      <c r="F20" s="237"/>
    </row>
    <row r="21" spans="1:7" ht="18" customHeight="1" thickBot="1" x14ac:dyDescent="0.3">
      <c r="B21" s="222" t="s">
        <v>254</v>
      </c>
      <c r="C21" s="237"/>
      <c r="D21" s="237"/>
      <c r="E21" s="237"/>
      <c r="F21" s="237"/>
    </row>
    <row r="22" spans="1:7" ht="18.75" customHeight="1" thickBot="1" x14ac:dyDescent="0.3">
      <c r="B22" s="256" t="s">
        <v>252</v>
      </c>
      <c r="C22" s="257">
        <v>2025</v>
      </c>
      <c r="D22" s="257" t="s">
        <v>49</v>
      </c>
      <c r="E22" s="257" t="s">
        <v>50</v>
      </c>
      <c r="F22" s="258" t="s">
        <v>51</v>
      </c>
    </row>
    <row r="23" spans="1:7" ht="21" customHeight="1" x14ac:dyDescent="0.25">
      <c r="B23" s="238" t="s">
        <v>46</v>
      </c>
      <c r="C23" s="239"/>
      <c r="D23" s="239"/>
      <c r="E23" s="239"/>
      <c r="F23" s="240"/>
    </row>
    <row r="24" spans="1:7" x14ac:dyDescent="0.25">
      <c r="B24" s="241" t="s">
        <v>255</v>
      </c>
      <c r="C24" s="259">
        <f>'Own funds and capital adequacy'!C79</f>
        <v>0</v>
      </c>
      <c r="D24" s="259">
        <f>'Own funds and capital adequacy'!D79</f>
        <v>0</v>
      </c>
      <c r="E24" s="259">
        <f>'Own funds and capital adequacy'!E79</f>
        <v>0</v>
      </c>
      <c r="F24" s="260">
        <f>'Own funds and capital adequacy'!F79</f>
        <v>0</v>
      </c>
    </row>
    <row r="25" spans="1:7" x14ac:dyDescent="0.25">
      <c r="B25" s="261" t="s">
        <v>256</v>
      </c>
      <c r="C25" s="259">
        <f>'Own funds and capital adequacy'!C80</f>
        <v>0</v>
      </c>
      <c r="D25" s="259">
        <f>'Own funds and capital adequacy'!D80</f>
        <v>0</v>
      </c>
      <c r="E25" s="259">
        <f>'Own funds and capital adequacy'!E80</f>
        <v>0</v>
      </c>
      <c r="F25" s="262">
        <f>'Own funds and capital adequacy'!F80</f>
        <v>0</v>
      </c>
    </row>
    <row r="26" spans="1:7" x14ac:dyDescent="0.25">
      <c r="B26" s="244" t="s">
        <v>257</v>
      </c>
      <c r="C26" s="259">
        <f>'Own funds and capital adequacy'!C40</f>
        <v>0</v>
      </c>
      <c r="D26" s="259">
        <f>'Own funds and capital adequacy'!D40</f>
        <v>0</v>
      </c>
      <c r="E26" s="259">
        <f>'Own funds and capital adequacy'!E40</f>
        <v>0</v>
      </c>
      <c r="F26" s="262">
        <f>'Own funds and capital adequacy'!F40</f>
        <v>0</v>
      </c>
    </row>
    <row r="27" spans="1:7" x14ac:dyDescent="0.25">
      <c r="B27" s="244" t="s">
        <v>267</v>
      </c>
      <c r="C27" s="259">
        <f>'Own funds and capital adequacy'!C58</f>
        <v>0</v>
      </c>
      <c r="D27" s="259">
        <f>'Own funds and capital adequacy'!D58</f>
        <v>0</v>
      </c>
      <c r="E27" s="259">
        <f>'Own funds and capital adequacy'!E58</f>
        <v>0</v>
      </c>
      <c r="F27" s="262">
        <f>'Own funds and capital adequacy'!F58</f>
        <v>0</v>
      </c>
    </row>
    <row r="28" spans="1:7" x14ac:dyDescent="0.25">
      <c r="B28" s="244" t="s">
        <v>259</v>
      </c>
      <c r="C28" s="242">
        <f>'Own funds and capital adequacy'!C60</f>
        <v>0</v>
      </c>
      <c r="D28" s="242">
        <f>'Own funds and capital adequacy'!D60</f>
        <v>0</v>
      </c>
      <c r="E28" s="242">
        <f>'Own funds and capital adequacy'!E60</f>
        <v>0</v>
      </c>
      <c r="F28" s="243">
        <f>'Own funds and capital adequacy'!F60</f>
        <v>0</v>
      </c>
    </row>
    <row r="29" spans="1:7" ht="15.75" thickBot="1" x14ac:dyDescent="0.3">
      <c r="B29" s="250" t="s">
        <v>260</v>
      </c>
      <c r="C29" s="251">
        <f>C24-C25</f>
        <v>0</v>
      </c>
      <c r="D29" s="251">
        <f>D24-D25</f>
        <v>0</v>
      </c>
      <c r="E29" s="251">
        <f>E24-E25</f>
        <v>0</v>
      </c>
      <c r="F29" s="252">
        <f>F24-F25</f>
        <v>0</v>
      </c>
    </row>
    <row r="30" spans="1:7" ht="21" customHeight="1" x14ac:dyDescent="0.25">
      <c r="B30" s="238" t="s">
        <v>261</v>
      </c>
      <c r="C30" s="263"/>
      <c r="D30" s="263"/>
      <c r="E30" s="263"/>
      <c r="F30" s="264"/>
    </row>
    <row r="31" spans="1:7" x14ac:dyDescent="0.25">
      <c r="B31" s="241" t="s">
        <v>255</v>
      </c>
      <c r="C31" s="259">
        <f>'Own funds and capital adequacy'!H79</f>
        <v>0</v>
      </c>
      <c r="D31" s="259">
        <f>'Own funds and capital adequacy'!I79</f>
        <v>0</v>
      </c>
      <c r="E31" s="259">
        <f>'Own funds and capital adequacy'!J79</f>
        <v>0</v>
      </c>
      <c r="F31" s="260">
        <f>'Own funds and capital adequacy'!K79</f>
        <v>0</v>
      </c>
    </row>
    <row r="32" spans="1:7" x14ac:dyDescent="0.25">
      <c r="B32" s="241" t="s">
        <v>256</v>
      </c>
      <c r="C32" s="259">
        <f>'Own funds and capital adequacy'!H80</f>
        <v>0</v>
      </c>
      <c r="D32" s="259">
        <f>'Own funds and capital adequacy'!I80</f>
        <v>0</v>
      </c>
      <c r="E32" s="259">
        <f>'Own funds and capital adequacy'!J80</f>
        <v>0</v>
      </c>
      <c r="F32" s="260">
        <f>'Own funds and capital adequacy'!K80</f>
        <v>0</v>
      </c>
    </row>
    <row r="33" spans="2:6" x14ac:dyDescent="0.25">
      <c r="B33" s="244" t="s">
        <v>257</v>
      </c>
      <c r="C33" s="259">
        <f>'Own funds and capital adequacy'!H40</f>
        <v>0</v>
      </c>
      <c r="D33" s="259">
        <f>'Own funds and capital adequacy'!I40</f>
        <v>0</v>
      </c>
      <c r="E33" s="259">
        <f>'Own funds and capital adequacy'!J40</f>
        <v>0</v>
      </c>
      <c r="F33" s="260">
        <f>'Own funds and capital adequacy'!K40</f>
        <v>0</v>
      </c>
    </row>
    <row r="34" spans="2:6" x14ac:dyDescent="0.25">
      <c r="B34" s="244" t="s">
        <v>267</v>
      </c>
      <c r="C34" s="259">
        <f>'Own funds and capital adequacy'!H58</f>
        <v>0</v>
      </c>
      <c r="D34" s="259">
        <f>'Own funds and capital adequacy'!I58</f>
        <v>0</v>
      </c>
      <c r="E34" s="259">
        <f>'Own funds and capital adequacy'!J58</f>
        <v>0</v>
      </c>
      <c r="F34" s="260">
        <f>'Own funds and capital adequacy'!K58</f>
        <v>0</v>
      </c>
    </row>
    <row r="35" spans="2:6" x14ac:dyDescent="0.25">
      <c r="B35" s="244" t="s">
        <v>259</v>
      </c>
      <c r="C35" s="242">
        <f>'Own funds and capital adequacy'!H60</f>
        <v>0</v>
      </c>
      <c r="D35" s="242">
        <f>'Own funds and capital adequacy'!I60</f>
        <v>0</v>
      </c>
      <c r="E35" s="242">
        <f>'Own funds and capital adequacy'!J60</f>
        <v>0</v>
      </c>
      <c r="F35" s="243">
        <f>'Own funds and capital adequacy'!K60</f>
        <v>0</v>
      </c>
    </row>
    <row r="36" spans="2:6" ht="15.75" thickBot="1" x14ac:dyDescent="0.3">
      <c r="B36" s="250" t="s">
        <v>260</v>
      </c>
      <c r="C36" s="251">
        <f>C31-C32</f>
        <v>0</v>
      </c>
      <c r="D36" s="251">
        <f>D31-D32</f>
        <v>0</v>
      </c>
      <c r="E36" s="251">
        <f>E31-E32</f>
        <v>0</v>
      </c>
      <c r="F36" s="252">
        <f>F31-F32</f>
        <v>0</v>
      </c>
    </row>
    <row r="37" spans="2:6" ht="21" customHeight="1" x14ac:dyDescent="0.25">
      <c r="B37" s="238" t="s">
        <v>48</v>
      </c>
      <c r="C37" s="263"/>
      <c r="D37" s="263"/>
      <c r="E37" s="263"/>
      <c r="F37" s="264"/>
    </row>
    <row r="38" spans="2:6" x14ac:dyDescent="0.25">
      <c r="B38" s="241" t="s">
        <v>255</v>
      </c>
      <c r="C38" s="259">
        <f>'Own funds and capital adequacy'!M79</f>
        <v>0</v>
      </c>
      <c r="D38" s="259">
        <f>'Own funds and capital adequacy'!N79</f>
        <v>0</v>
      </c>
      <c r="E38" s="259">
        <f>'Own funds and capital adequacy'!O79</f>
        <v>0</v>
      </c>
      <c r="F38" s="260">
        <f>'Own funds and capital adequacy'!P79</f>
        <v>0</v>
      </c>
    </row>
    <row r="39" spans="2:6" x14ac:dyDescent="0.25">
      <c r="B39" s="241" t="s">
        <v>256</v>
      </c>
      <c r="C39" s="259">
        <f>'Own funds and capital adequacy'!M80</f>
        <v>0</v>
      </c>
      <c r="D39" s="259">
        <f>'Own funds and capital adequacy'!N80</f>
        <v>0</v>
      </c>
      <c r="E39" s="259">
        <f>'Own funds and capital adequacy'!O80</f>
        <v>0</v>
      </c>
      <c r="F39" s="260">
        <f>'Own funds and capital adequacy'!P80</f>
        <v>0</v>
      </c>
    </row>
    <row r="40" spans="2:6" x14ac:dyDescent="0.25">
      <c r="B40" s="244" t="s">
        <v>257</v>
      </c>
      <c r="C40" s="259">
        <f>'Own funds and capital adequacy'!M40</f>
        <v>0</v>
      </c>
      <c r="D40" s="259">
        <f>'Own funds and capital adequacy'!N40</f>
        <v>0</v>
      </c>
      <c r="E40" s="259">
        <f>'Own funds and capital adequacy'!O40</f>
        <v>0</v>
      </c>
      <c r="F40" s="260">
        <f>'Own funds and capital adequacy'!P40</f>
        <v>0</v>
      </c>
    </row>
    <row r="41" spans="2:6" x14ac:dyDescent="0.25">
      <c r="B41" s="244" t="s">
        <v>267</v>
      </c>
      <c r="C41" s="259">
        <f>'Own funds and capital adequacy'!M58</f>
        <v>0</v>
      </c>
      <c r="D41" s="259">
        <f>'Own funds and capital adequacy'!N58</f>
        <v>0</v>
      </c>
      <c r="E41" s="259">
        <f>'Own funds and capital adequacy'!O58</f>
        <v>0</v>
      </c>
      <c r="F41" s="260">
        <f>'Own funds and capital adequacy'!P58</f>
        <v>0</v>
      </c>
    </row>
    <row r="42" spans="2:6" x14ac:dyDescent="0.25">
      <c r="B42" s="244" t="s">
        <v>259</v>
      </c>
      <c r="C42" s="242">
        <f>'Own funds and capital adequacy'!M60</f>
        <v>0</v>
      </c>
      <c r="D42" s="242">
        <f>'Own funds and capital adequacy'!N60</f>
        <v>0</v>
      </c>
      <c r="E42" s="242">
        <f>'Own funds and capital adequacy'!O60</f>
        <v>0</v>
      </c>
      <c r="F42" s="243">
        <f>'Own funds and capital adequacy'!P60</f>
        <v>0</v>
      </c>
    </row>
    <row r="43" spans="2:6" ht="15.75" thickBot="1" x14ac:dyDescent="0.3">
      <c r="B43" s="250" t="s">
        <v>260</v>
      </c>
      <c r="C43" s="251">
        <f>C38-C39</f>
        <v>0</v>
      </c>
      <c r="D43" s="251">
        <f t="shared" ref="D43:E43" si="1">D38-D39</f>
        <v>0</v>
      </c>
      <c r="E43" s="251">
        <f t="shared" si="1"/>
        <v>0</v>
      </c>
      <c r="F43" s="252">
        <f>F38-F39</f>
        <v>0</v>
      </c>
    </row>
    <row r="49" spans="8:8" x14ac:dyDescent="0.25">
      <c r="H49" s="317" t="s">
        <v>262</v>
      </c>
    </row>
  </sheetData>
  <conditionalFormatting sqref="C29:F29 C36:F36 C43:F43">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EDFB-3F6E-4B13-94EB-42CD5AE070C9}">
  <sheetPr>
    <tabColor theme="3" tint="0.89999084444715716"/>
    <pageSetUpPr fitToPage="1"/>
  </sheetPr>
  <dimension ref="A1:GQ70"/>
  <sheetViews>
    <sheetView showGridLines="0" zoomScale="101" zoomScaleNormal="130" workbookViewId="0">
      <selection activeCell="B6" sqref="B6"/>
    </sheetView>
  </sheetViews>
  <sheetFormatPr defaultColWidth="9" defaultRowHeight="12" x14ac:dyDescent="0.2"/>
  <cols>
    <col min="1" max="6" width="3" style="10" customWidth="1"/>
    <col min="7" max="7" width="26.1406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s="9" customFormat="1" ht="14.85" customHeight="1" x14ac:dyDescent="0.2"/>
    <row r="2" spans="1:199" ht="14.85" customHeight="1" x14ac:dyDescent="0.2">
      <c r="B2" s="13" t="s">
        <v>38</v>
      </c>
      <c r="C2" s="14"/>
      <c r="D2" s="12"/>
      <c r="E2" s="12"/>
      <c r="F2" s="12"/>
      <c r="G2" s="12"/>
      <c r="H2" s="15"/>
      <c r="I2" s="16"/>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row>
    <row r="3" spans="1:199" ht="14.85" customHeight="1" x14ac:dyDescent="0.2">
      <c r="B3" s="13"/>
      <c r="C3" s="14"/>
      <c r="D3" s="12"/>
      <c r="E3" s="12"/>
      <c r="F3" s="12"/>
      <c r="G3" s="12"/>
      <c r="H3" s="15"/>
      <c r="I3" s="16"/>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row>
    <row r="4" spans="1:199" ht="14.85" customHeight="1" x14ac:dyDescent="0.25">
      <c r="B4" s="17" t="s">
        <v>17</v>
      </c>
      <c r="C4" s="11"/>
      <c r="D4" s="12"/>
      <c r="E4" s="12"/>
      <c r="F4" s="18"/>
      <c r="G4" s="18"/>
      <c r="H4" s="331"/>
      <c r="J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row>
    <row r="5" spans="1:199" ht="14.85" customHeight="1" x14ac:dyDescent="0.2">
      <c r="I5" s="12"/>
      <c r="J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row>
    <row r="6" spans="1:199" ht="14.85" customHeight="1" x14ac:dyDescent="0.2">
      <c r="B6" s="59" t="s">
        <v>269</v>
      </c>
      <c r="H6" s="391"/>
      <c r="I6" s="12"/>
      <c r="J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row>
    <row r="7" spans="1:199" ht="14.85" customHeight="1" x14ac:dyDescent="0.2">
      <c r="I7" s="12"/>
      <c r="J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row>
    <row r="8" spans="1:199" ht="14.85" customHeight="1" x14ac:dyDescent="0.2">
      <c r="A8" s="12"/>
      <c r="B8" s="23" t="s">
        <v>39</v>
      </c>
      <c r="C8" s="14"/>
      <c r="D8" s="12"/>
      <c r="E8" s="12"/>
      <c r="F8" s="18"/>
      <c r="G8" s="24"/>
      <c r="H8" s="25"/>
      <c r="J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row>
    <row r="9" spans="1:199" ht="14.85" customHeight="1" x14ac:dyDescent="0.2">
      <c r="A9" s="12"/>
      <c r="B9" s="20"/>
      <c r="C9" s="14"/>
      <c r="D9" s="12"/>
      <c r="E9" s="12"/>
      <c r="F9" s="18"/>
      <c r="G9" s="24"/>
      <c r="H9" s="26"/>
      <c r="J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row>
    <row r="10" spans="1:199" ht="14.85" customHeight="1" x14ac:dyDescent="0.2">
      <c r="A10" s="12"/>
      <c r="B10" s="23" t="s">
        <v>40</v>
      </c>
      <c r="C10" s="14"/>
      <c r="D10" s="12"/>
      <c r="E10" s="12"/>
      <c r="F10" s="18"/>
      <c r="H10" s="25"/>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row>
    <row r="11" spans="1:199" ht="14.85" customHeight="1" x14ac:dyDescent="0.2">
      <c r="A11" s="27"/>
      <c r="B11" s="20"/>
      <c r="C11" s="28"/>
      <c r="D11" s="27"/>
      <c r="E11" s="27"/>
      <c r="F11" s="29"/>
      <c r="H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row>
    <row r="12" spans="1:199" ht="14.85" customHeight="1" x14ac:dyDescent="0.2">
      <c r="A12" s="30"/>
      <c r="B12" s="23" t="s">
        <v>41</v>
      </c>
      <c r="C12" s="29"/>
      <c r="D12" s="30"/>
      <c r="E12" s="29"/>
      <c r="F12" s="14"/>
      <c r="H12" s="25"/>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row>
    <row r="13" spans="1:199" ht="14.85" customHeight="1" x14ac:dyDescent="0.2">
      <c r="A13" s="31"/>
      <c r="B13" s="20"/>
      <c r="C13" s="32"/>
      <c r="D13" s="32"/>
      <c r="E13" s="33"/>
      <c r="F13" s="34"/>
      <c r="H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row>
    <row r="14" spans="1:199" ht="14.85" customHeight="1" x14ac:dyDescent="0.2">
      <c r="A14" s="35"/>
      <c r="B14" s="23" t="s">
        <v>42</v>
      </c>
      <c r="C14" s="26"/>
      <c r="D14" s="26"/>
      <c r="E14" s="26"/>
      <c r="F14" s="26"/>
      <c r="H14" s="25"/>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row>
    <row r="15" spans="1:199" ht="14.85" customHeight="1"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row>
    <row r="16" spans="1:199" ht="6.75" customHeight="1" x14ac:dyDescent="0.2">
      <c r="A16" s="36"/>
      <c r="B16" s="36"/>
      <c r="C16" s="36"/>
      <c r="D16" s="36"/>
      <c r="E16" s="36"/>
      <c r="F16" s="36"/>
      <c r="G16" s="36"/>
      <c r="H16" s="36"/>
      <c r="I16" s="36"/>
      <c r="J16" s="37"/>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row>
    <row r="17" spans="1:199" ht="14.85" customHeight="1" x14ac:dyDescent="0.2">
      <c r="A17" s="29"/>
      <c r="B17" s="29"/>
      <c r="C17" s="29"/>
      <c r="D17" s="29"/>
      <c r="E17" s="29"/>
      <c r="F17" s="29"/>
      <c r="G17" s="29"/>
      <c r="H17" s="24"/>
      <c r="I17" s="24"/>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row>
    <row r="18" spans="1:199" ht="14.85" customHeight="1" x14ac:dyDescent="0.2">
      <c r="A18" s="29"/>
      <c r="B18" s="29"/>
      <c r="C18" s="29"/>
      <c r="D18" s="29"/>
      <c r="E18" s="29"/>
      <c r="F18" s="29"/>
      <c r="G18" s="29"/>
      <c r="H18" s="24"/>
      <c r="I18" s="24"/>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row>
    <row r="20" spans="1:199" ht="14.85" customHeight="1" x14ac:dyDescent="0.2">
      <c r="A20" s="29"/>
      <c r="B20" s="29"/>
      <c r="C20" s="29"/>
      <c r="D20" s="29"/>
      <c r="E20" s="29"/>
      <c r="F20" s="29"/>
      <c r="G20" s="29"/>
      <c r="H20" s="24"/>
      <c r="I20" s="2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row>
    <row r="21" spans="1:199" ht="14.85" customHeight="1" x14ac:dyDescent="0.2">
      <c r="A21" s="29"/>
      <c r="B21" s="29"/>
      <c r="C21" s="29"/>
      <c r="D21" s="29"/>
      <c r="E21" s="29"/>
      <c r="F21" s="29"/>
      <c r="G21" s="29"/>
      <c r="H21" s="24"/>
      <c r="I21" s="24"/>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row>
    <row r="22" spans="1:199" ht="14.85" customHeight="1" x14ac:dyDescent="0.2">
      <c r="A22" s="29"/>
      <c r="B22" s="29"/>
      <c r="C22" s="29"/>
      <c r="D22" s="29"/>
      <c r="E22" s="29"/>
      <c r="F22" s="29"/>
      <c r="G22" s="29"/>
      <c r="H22" s="24"/>
      <c r="I22" s="24"/>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row>
    <row r="23" spans="1:199" ht="14.85" customHeight="1" x14ac:dyDescent="0.2">
      <c r="A23" s="29"/>
      <c r="B23" s="29"/>
      <c r="C23" s="29"/>
      <c r="D23" s="29"/>
      <c r="E23" s="29"/>
      <c r="F23" s="29"/>
      <c r="G23" s="29"/>
      <c r="H23" s="24"/>
      <c r="I23" s="24"/>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row>
    <row r="24" spans="1:199" ht="14.85" customHeight="1" x14ac:dyDescent="0.2">
      <c r="A24" s="29"/>
      <c r="B24" s="29"/>
      <c r="C24" s="29"/>
      <c r="D24" s="29"/>
      <c r="E24" s="29"/>
      <c r="F24" s="29"/>
      <c r="G24" s="29"/>
      <c r="H24" s="24"/>
      <c r="I24" s="2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3E86-56CF-4015-BB8B-F8D4E7C4A7A2}">
  <sheetPr>
    <tabColor theme="3" tint="0.89999084444715716"/>
    <pageSetUpPr fitToPage="1"/>
  </sheetPr>
  <dimension ref="A1:GK86"/>
  <sheetViews>
    <sheetView showGridLines="0" topLeftCell="A7" zoomScaleNormal="100" workbookViewId="0">
      <selection activeCell="A18" sqref="A18"/>
    </sheetView>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2"/>
      <c r="D1" s="12"/>
      <c r="E1" s="12"/>
      <c r="F1" s="12"/>
      <c r="G1" s="12"/>
      <c r="H1" s="12"/>
      <c r="I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row>
    <row r="2" spans="1:193" ht="14.85" customHeight="1" x14ac:dyDescent="0.2">
      <c r="B2" s="13" t="s">
        <v>38</v>
      </c>
      <c r="D2" s="15"/>
      <c r="E2" s="16"/>
      <c r="G2" s="12"/>
      <c r="H2" s="12"/>
      <c r="I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row>
    <row r="3" spans="1:193" ht="14.85" customHeight="1" x14ac:dyDescent="0.2">
      <c r="B3" s="13"/>
      <c r="D3" s="15"/>
      <c r="E3" s="16"/>
      <c r="G3" s="12"/>
      <c r="H3" s="12"/>
      <c r="I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row>
    <row r="4" spans="1:193" ht="30" x14ac:dyDescent="0.25">
      <c r="B4" s="17" t="s">
        <v>43</v>
      </c>
      <c r="D4" s="38"/>
      <c r="E4" s="12"/>
      <c r="G4" s="12"/>
      <c r="H4" s="12"/>
      <c r="I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row>
    <row r="5" spans="1:193" x14ac:dyDescent="0.2">
      <c r="B5" s="18"/>
      <c r="G5" s="12"/>
      <c r="H5" s="12"/>
      <c r="I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row>
    <row r="6" spans="1:193" x14ac:dyDescent="0.2">
      <c r="B6" s="20"/>
      <c r="C6" s="21"/>
      <c r="F6" s="12"/>
      <c r="G6" s="12"/>
      <c r="H6" s="12"/>
      <c r="I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3" x14ac:dyDescent="0.2">
      <c r="B7" s="221" t="s">
        <v>44</v>
      </c>
      <c r="C7" s="20" t="s">
        <v>45</v>
      </c>
      <c r="E7" s="12"/>
      <c r="F7" s="12"/>
      <c r="G7" s="12"/>
      <c r="H7" s="12"/>
      <c r="I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row>
    <row r="8" spans="1:193"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row>
    <row r="9" spans="1:193"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row>
    <row r="10" spans="1:193" ht="14.85" customHeight="1" thickBot="1" x14ac:dyDescent="0.25">
      <c r="A10" s="18"/>
      <c r="B10" s="18"/>
      <c r="D10" s="446" t="s">
        <v>46</v>
      </c>
      <c r="E10" s="447"/>
      <c r="F10" s="447"/>
      <c r="G10" s="448"/>
      <c r="H10" s="39"/>
      <c r="I10" s="446" t="s">
        <v>47</v>
      </c>
      <c r="J10" s="447"/>
      <c r="K10" s="447"/>
      <c r="L10" s="448"/>
      <c r="M10" s="39"/>
      <c r="N10" s="446" t="s">
        <v>48</v>
      </c>
      <c r="O10" s="447"/>
      <c r="P10" s="447"/>
      <c r="Q10" s="448"/>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row>
    <row r="11" spans="1:193" ht="14.85" customHeight="1" x14ac:dyDescent="0.2">
      <c r="A11" s="18"/>
      <c r="B11" s="18"/>
      <c r="D11" s="40">
        <v>2025</v>
      </c>
      <c r="E11" s="40" t="s">
        <v>49</v>
      </c>
      <c r="F11" s="40" t="s">
        <v>50</v>
      </c>
      <c r="G11" s="40" t="s">
        <v>51</v>
      </c>
      <c r="H11" s="41"/>
      <c r="I11" s="40">
        <v>2025</v>
      </c>
      <c r="J11" s="40" t="s">
        <v>49</v>
      </c>
      <c r="K11" s="40" t="s">
        <v>50</v>
      </c>
      <c r="L11" s="40" t="s">
        <v>51</v>
      </c>
      <c r="M11" s="42"/>
      <c r="N11" s="40">
        <v>2025</v>
      </c>
      <c r="O11" s="40" t="s">
        <v>49</v>
      </c>
      <c r="P11" s="40" t="s">
        <v>50</v>
      </c>
      <c r="Q11" s="40" t="s">
        <v>51</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row>
    <row r="12" spans="1:193" ht="14.85" customHeight="1" x14ac:dyDescent="0.2">
      <c r="A12" s="26"/>
      <c r="B12" s="43" t="s">
        <v>52</v>
      </c>
      <c r="C12" s="44"/>
      <c r="D12" s="45"/>
      <c r="E12" s="45"/>
      <c r="F12" s="45"/>
      <c r="G12" s="45"/>
      <c r="H12" s="26"/>
      <c r="I12" s="45"/>
      <c r="J12" s="45"/>
      <c r="K12" s="45"/>
      <c r="L12" s="45"/>
      <c r="M12" s="26"/>
      <c r="N12" s="45"/>
      <c r="O12" s="45"/>
      <c r="P12" s="45"/>
      <c r="Q12" s="4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row>
    <row r="13" spans="1:193" ht="14.85" customHeight="1" x14ac:dyDescent="0.2">
      <c r="A13" s="26"/>
      <c r="B13" s="43" t="s">
        <v>53</v>
      </c>
      <c r="C13" s="44"/>
      <c r="D13" s="45"/>
      <c r="E13" s="45"/>
      <c r="F13" s="45"/>
      <c r="G13" s="45"/>
      <c r="H13" s="26"/>
      <c r="I13" s="45"/>
      <c r="J13" s="45"/>
      <c r="K13" s="45"/>
      <c r="L13" s="45"/>
      <c r="M13" s="26"/>
      <c r="N13" s="45"/>
      <c r="O13" s="45"/>
      <c r="P13" s="45"/>
      <c r="Q13" s="45"/>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row>
    <row r="14" spans="1:193" ht="14.85" customHeight="1" x14ac:dyDescent="0.2">
      <c r="A14" s="26"/>
      <c r="B14" s="43" t="s">
        <v>54</v>
      </c>
      <c r="C14" s="44"/>
      <c r="D14" s="45"/>
      <c r="E14" s="45"/>
      <c r="F14" s="45"/>
      <c r="G14" s="45"/>
      <c r="H14" s="26"/>
      <c r="I14" s="45"/>
      <c r="J14" s="45"/>
      <c r="K14" s="45"/>
      <c r="L14" s="45"/>
      <c r="M14" s="26"/>
      <c r="N14" s="45"/>
      <c r="O14" s="45"/>
      <c r="P14" s="45"/>
      <c r="Q14" s="45"/>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row>
    <row r="15" spans="1:193" ht="14.85" customHeight="1" x14ac:dyDescent="0.2">
      <c r="A15" s="26"/>
      <c r="B15" s="43" t="s">
        <v>55</v>
      </c>
      <c r="C15" s="44"/>
      <c r="D15" s="46">
        <f>D16+D17</f>
        <v>0</v>
      </c>
      <c r="E15" s="46">
        <f>E16+E17</f>
        <v>0</v>
      </c>
      <c r="F15" s="46">
        <f>F16+F17</f>
        <v>0</v>
      </c>
      <c r="G15" s="46">
        <f>G16+G17</f>
        <v>0</v>
      </c>
      <c r="H15" s="26"/>
      <c r="I15" s="46">
        <f>I16+I17</f>
        <v>0</v>
      </c>
      <c r="J15" s="46">
        <f>J16+J17</f>
        <v>0</v>
      </c>
      <c r="K15" s="46">
        <f>K16+K17</f>
        <v>0</v>
      </c>
      <c r="L15" s="46">
        <f>L16+L17</f>
        <v>0</v>
      </c>
      <c r="M15" s="26"/>
      <c r="N15" s="46">
        <f>N16+N17</f>
        <v>0</v>
      </c>
      <c r="O15" s="46">
        <f>O16+O17</f>
        <v>0</v>
      </c>
      <c r="P15" s="46">
        <f>P16+P17</f>
        <v>0</v>
      </c>
      <c r="Q15" s="46">
        <f>Q16+Q17</f>
        <v>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row>
    <row r="16" spans="1:193" ht="14.85" customHeight="1" x14ac:dyDescent="0.2">
      <c r="A16" s="26"/>
      <c r="B16" s="47" t="s">
        <v>56</v>
      </c>
      <c r="C16" s="48"/>
      <c r="D16" s="45"/>
      <c r="E16" s="45"/>
      <c r="F16" s="45"/>
      <c r="G16" s="45"/>
      <c r="H16" s="26"/>
      <c r="I16" s="45"/>
      <c r="J16" s="45"/>
      <c r="K16" s="45"/>
      <c r="L16" s="45"/>
      <c r="M16" s="26"/>
      <c r="N16" s="45"/>
      <c r="O16" s="45"/>
      <c r="P16" s="45"/>
      <c r="Q16" s="45"/>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row>
    <row r="17" spans="1:193" ht="14.85" customHeight="1" x14ac:dyDescent="0.2">
      <c r="A17" s="26"/>
      <c r="B17" s="47" t="s">
        <v>57</v>
      </c>
      <c r="C17" s="48"/>
      <c r="D17" s="45"/>
      <c r="E17" s="45"/>
      <c r="F17" s="45"/>
      <c r="G17" s="45"/>
      <c r="H17" s="26"/>
      <c r="I17" s="45"/>
      <c r="J17" s="45"/>
      <c r="K17" s="45"/>
      <c r="L17" s="45"/>
      <c r="M17" s="26"/>
      <c r="N17" s="45"/>
      <c r="O17" s="45"/>
      <c r="P17" s="45"/>
      <c r="Q17" s="45"/>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row>
    <row r="18" spans="1:193" ht="14.85" customHeight="1" x14ac:dyDescent="0.2">
      <c r="A18" s="26"/>
      <c r="B18" s="43" t="s">
        <v>58</v>
      </c>
      <c r="C18" s="44"/>
      <c r="D18" s="46">
        <f>D19+D22</f>
        <v>0</v>
      </c>
      <c r="E18" s="46">
        <f>E19+E22</f>
        <v>0</v>
      </c>
      <c r="F18" s="46">
        <f>F19+F22</f>
        <v>0</v>
      </c>
      <c r="G18" s="46">
        <f>G19+G22</f>
        <v>0</v>
      </c>
      <c r="H18" s="26"/>
      <c r="I18" s="46">
        <f>I19+I22</f>
        <v>0</v>
      </c>
      <c r="J18" s="46">
        <f>J19+J22</f>
        <v>0</v>
      </c>
      <c r="K18" s="46">
        <f>K19+K22</f>
        <v>0</v>
      </c>
      <c r="L18" s="46">
        <f>L19+L22</f>
        <v>0</v>
      </c>
      <c r="M18" s="26"/>
      <c r="N18" s="46">
        <f>N19+N22</f>
        <v>0</v>
      </c>
      <c r="O18" s="46">
        <f>O19+O22</f>
        <v>0</v>
      </c>
      <c r="P18" s="46">
        <f>P19+P22</f>
        <v>0</v>
      </c>
      <c r="Q18" s="46">
        <f>Q19+Q22</f>
        <v>0</v>
      </c>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row>
    <row r="19" spans="1:193" ht="14.85" customHeight="1" x14ac:dyDescent="0.2">
      <c r="A19" s="26"/>
      <c r="B19" s="47" t="s">
        <v>59</v>
      </c>
      <c r="C19" s="48"/>
      <c r="D19" s="46">
        <f>D20+D21</f>
        <v>0</v>
      </c>
      <c r="E19" s="46">
        <f>E20+E21</f>
        <v>0</v>
      </c>
      <c r="F19" s="46">
        <f>F20+F21</f>
        <v>0</v>
      </c>
      <c r="G19" s="46">
        <f>G20+G21</f>
        <v>0</v>
      </c>
      <c r="H19" s="26"/>
      <c r="I19" s="46">
        <f>I20+I21</f>
        <v>0</v>
      </c>
      <c r="J19" s="46">
        <f>J20+J21</f>
        <v>0</v>
      </c>
      <c r="K19" s="46">
        <f>K20+K21</f>
        <v>0</v>
      </c>
      <c r="L19" s="46">
        <f>L20+L21</f>
        <v>0</v>
      </c>
      <c r="M19" s="26"/>
      <c r="N19" s="46">
        <f>N20+N21</f>
        <v>0</v>
      </c>
      <c r="O19" s="46">
        <f>O20+O21</f>
        <v>0</v>
      </c>
      <c r="P19" s="46">
        <f>P20+P21</f>
        <v>0</v>
      </c>
      <c r="Q19" s="46">
        <f>Q20+Q21</f>
        <v>0</v>
      </c>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row>
    <row r="20" spans="1:193" ht="14.85" customHeight="1" x14ac:dyDescent="0.2">
      <c r="A20" s="26"/>
      <c r="B20" s="49" t="s">
        <v>60</v>
      </c>
      <c r="C20" s="50"/>
      <c r="D20" s="45"/>
      <c r="E20" s="45"/>
      <c r="F20" s="45"/>
      <c r="G20" s="45"/>
      <c r="H20" s="26"/>
      <c r="I20" s="45"/>
      <c r="J20" s="45"/>
      <c r="K20" s="45"/>
      <c r="L20" s="45"/>
      <c r="M20" s="26"/>
      <c r="N20" s="45"/>
      <c r="O20" s="45"/>
      <c r="P20" s="45"/>
      <c r="Q20" s="45"/>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row>
    <row r="21" spans="1:193" ht="14.85" customHeight="1" x14ac:dyDescent="0.2">
      <c r="A21" s="26"/>
      <c r="B21" s="49" t="s">
        <v>61</v>
      </c>
      <c r="C21" s="50"/>
      <c r="D21" s="45"/>
      <c r="E21" s="45"/>
      <c r="F21" s="45"/>
      <c r="G21" s="45"/>
      <c r="H21" s="26"/>
      <c r="I21" s="45"/>
      <c r="J21" s="45"/>
      <c r="K21" s="45"/>
      <c r="L21" s="45"/>
      <c r="M21" s="26"/>
      <c r="N21" s="45"/>
      <c r="O21" s="45"/>
      <c r="P21" s="45"/>
      <c r="Q21" s="45"/>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row>
    <row r="22" spans="1:193" ht="14.85" customHeight="1" x14ac:dyDescent="0.2">
      <c r="A22" s="26"/>
      <c r="B22" s="51" t="s">
        <v>62</v>
      </c>
      <c r="C22" s="52"/>
      <c r="D22" s="45"/>
      <c r="E22" s="45"/>
      <c r="F22" s="45"/>
      <c r="G22" s="45"/>
      <c r="H22" s="26"/>
      <c r="I22" s="45"/>
      <c r="J22" s="45"/>
      <c r="K22" s="45"/>
      <c r="L22" s="45"/>
      <c r="M22" s="26"/>
      <c r="N22" s="45"/>
      <c r="O22" s="45"/>
      <c r="P22" s="45"/>
      <c r="Q22" s="45"/>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row>
    <row r="23" spans="1:193" ht="14.85" customHeight="1" x14ac:dyDescent="0.2">
      <c r="A23" s="26"/>
      <c r="B23" s="43" t="s">
        <v>63</v>
      </c>
      <c r="C23" s="44"/>
      <c r="D23" s="46">
        <f>D24++D25</f>
        <v>0</v>
      </c>
      <c r="E23" s="46">
        <f>E24++E25</f>
        <v>0</v>
      </c>
      <c r="F23" s="46">
        <f>F24++F25</f>
        <v>0</v>
      </c>
      <c r="G23" s="46">
        <f>G24++G25</f>
        <v>0</v>
      </c>
      <c r="H23" s="26"/>
      <c r="I23" s="46">
        <f>I24++I25</f>
        <v>0</v>
      </c>
      <c r="J23" s="46">
        <f>J24++J25</f>
        <v>0</v>
      </c>
      <c r="K23" s="46">
        <f>K24++K25</f>
        <v>0</v>
      </c>
      <c r="L23" s="46">
        <f>L24++L25</f>
        <v>0</v>
      </c>
      <c r="M23" s="26"/>
      <c r="N23" s="46">
        <f>N24++N25</f>
        <v>0</v>
      </c>
      <c r="O23" s="46">
        <f>O24++O25</f>
        <v>0</v>
      </c>
      <c r="P23" s="46">
        <f>P24++P25</f>
        <v>0</v>
      </c>
      <c r="Q23" s="46">
        <f>Q24++Q25</f>
        <v>0</v>
      </c>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row>
    <row r="24" spans="1:193" ht="14.85" customHeight="1" x14ac:dyDescent="0.2">
      <c r="A24" s="26"/>
      <c r="B24" s="51" t="s">
        <v>64</v>
      </c>
      <c r="C24" s="52"/>
      <c r="D24" s="45"/>
      <c r="E24" s="45"/>
      <c r="F24" s="45"/>
      <c r="G24" s="45"/>
      <c r="H24" s="26"/>
      <c r="I24" s="45"/>
      <c r="J24" s="45"/>
      <c r="K24" s="45"/>
      <c r="L24" s="45"/>
      <c r="M24" s="26"/>
      <c r="N24" s="45"/>
      <c r="O24" s="45"/>
      <c r="P24" s="45"/>
      <c r="Q24" s="45"/>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row>
    <row r="25" spans="1:193" ht="14.85" customHeight="1" x14ac:dyDescent="0.2">
      <c r="A25" s="26"/>
      <c r="B25" s="51" t="s">
        <v>65</v>
      </c>
      <c r="C25" s="52"/>
      <c r="D25" s="46">
        <f>D26+D27</f>
        <v>0</v>
      </c>
      <c r="E25" s="46">
        <f>E26+E27</f>
        <v>0</v>
      </c>
      <c r="F25" s="46">
        <f>F26+F27</f>
        <v>0</v>
      </c>
      <c r="G25" s="46">
        <f>G26+G27</f>
        <v>0</v>
      </c>
      <c r="H25" s="26"/>
      <c r="I25" s="46">
        <f>I26+I27</f>
        <v>0</v>
      </c>
      <c r="J25" s="46">
        <f>J26+J27</f>
        <v>0</v>
      </c>
      <c r="K25" s="46">
        <f>K26+K27</f>
        <v>0</v>
      </c>
      <c r="L25" s="46">
        <f>L26+L27</f>
        <v>0</v>
      </c>
      <c r="M25" s="26"/>
      <c r="N25" s="46">
        <f>N26+N27</f>
        <v>0</v>
      </c>
      <c r="O25" s="46">
        <f>O26+O27</f>
        <v>0</v>
      </c>
      <c r="P25" s="46">
        <f>P26+P27</f>
        <v>0</v>
      </c>
      <c r="Q25" s="46">
        <f>Q26+Q27</f>
        <v>0</v>
      </c>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row>
    <row r="26" spans="1:193" ht="14.85" customHeight="1" x14ac:dyDescent="0.2">
      <c r="A26" s="26"/>
      <c r="B26" s="49" t="s">
        <v>66</v>
      </c>
      <c r="C26" s="50"/>
      <c r="D26" s="45"/>
      <c r="E26" s="45"/>
      <c r="F26" s="45"/>
      <c r="G26" s="45"/>
      <c r="H26" s="26"/>
      <c r="I26" s="45"/>
      <c r="J26" s="45"/>
      <c r="K26" s="45"/>
      <c r="L26" s="45"/>
      <c r="M26" s="26"/>
      <c r="N26" s="45"/>
      <c r="O26" s="45"/>
      <c r="P26" s="45"/>
      <c r="Q26" s="45"/>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row>
    <row r="27" spans="1:193" ht="14.85" customHeight="1" x14ac:dyDescent="0.2">
      <c r="A27" s="26"/>
      <c r="B27" s="49" t="s">
        <v>67</v>
      </c>
      <c r="C27" s="50"/>
      <c r="D27" s="45"/>
      <c r="E27" s="45"/>
      <c r="F27" s="45"/>
      <c r="G27" s="45"/>
      <c r="H27" s="26"/>
      <c r="I27" s="45"/>
      <c r="J27" s="45"/>
      <c r="K27" s="45"/>
      <c r="L27" s="45"/>
      <c r="M27" s="26"/>
      <c r="N27" s="45"/>
      <c r="O27" s="45"/>
      <c r="P27" s="45"/>
      <c r="Q27" s="45"/>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row>
    <row r="28" spans="1:193" ht="14.85" customHeight="1" x14ac:dyDescent="0.2">
      <c r="A28" s="26"/>
      <c r="B28" s="43" t="s">
        <v>68</v>
      </c>
      <c r="C28" s="44"/>
      <c r="D28" s="46">
        <f>D29+D30+D31</f>
        <v>0</v>
      </c>
      <c r="E28" s="46">
        <f>E29+E30+E31</f>
        <v>0</v>
      </c>
      <c r="F28" s="46">
        <f>F29+F30+F31</f>
        <v>0</v>
      </c>
      <c r="G28" s="46">
        <f>G29+G30+G31</f>
        <v>0</v>
      </c>
      <c r="H28" s="26"/>
      <c r="I28" s="46">
        <f>I29+I30+I31</f>
        <v>0</v>
      </c>
      <c r="J28" s="46">
        <f>J29+J30+J31</f>
        <v>0</v>
      </c>
      <c r="K28" s="46">
        <f>K29+K30+K31</f>
        <v>0</v>
      </c>
      <c r="L28" s="46">
        <f>L29+L30+L31</f>
        <v>0</v>
      </c>
      <c r="M28" s="26"/>
      <c r="N28" s="46">
        <f>N29+N30+N31</f>
        <v>0</v>
      </c>
      <c r="O28" s="46">
        <f>O29+O30+O31</f>
        <v>0</v>
      </c>
      <c r="P28" s="46">
        <f>P29+P30+P31</f>
        <v>0</v>
      </c>
      <c r="Q28" s="46">
        <f>Q29+Q30+Q31</f>
        <v>0</v>
      </c>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row>
    <row r="29" spans="1:193" ht="14.85" customHeight="1" x14ac:dyDescent="0.2">
      <c r="A29" s="26"/>
      <c r="B29" s="47" t="s">
        <v>69</v>
      </c>
      <c r="C29" s="48"/>
      <c r="D29" s="45"/>
      <c r="E29" s="45"/>
      <c r="F29" s="45"/>
      <c r="G29" s="45"/>
      <c r="H29" s="26"/>
      <c r="I29" s="45"/>
      <c r="J29" s="45"/>
      <c r="K29" s="45"/>
      <c r="L29" s="45"/>
      <c r="M29" s="26"/>
      <c r="N29" s="45"/>
      <c r="O29" s="45"/>
      <c r="P29" s="45"/>
      <c r="Q29" s="45"/>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row>
    <row r="30" spans="1:193" ht="14.85" customHeight="1" x14ac:dyDescent="0.2">
      <c r="A30" s="26"/>
      <c r="B30" s="47" t="s">
        <v>70</v>
      </c>
      <c r="C30" s="48"/>
      <c r="D30" s="45"/>
      <c r="E30" s="45"/>
      <c r="F30" s="45"/>
      <c r="G30" s="45"/>
      <c r="H30" s="26"/>
      <c r="I30" s="45"/>
      <c r="J30" s="45"/>
      <c r="K30" s="45"/>
      <c r="L30" s="45"/>
      <c r="M30" s="26"/>
      <c r="N30" s="45"/>
      <c r="O30" s="45"/>
      <c r="P30" s="45"/>
      <c r="Q30" s="45"/>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row>
    <row r="31" spans="1:193" ht="14.85" customHeight="1" x14ac:dyDescent="0.2">
      <c r="A31" s="26"/>
      <c r="B31" s="51" t="s">
        <v>71</v>
      </c>
      <c r="C31" s="52"/>
      <c r="D31" s="45"/>
      <c r="E31" s="45"/>
      <c r="F31" s="45"/>
      <c r="G31" s="45"/>
      <c r="H31" s="26"/>
      <c r="I31" s="45"/>
      <c r="J31" s="45"/>
      <c r="K31" s="45"/>
      <c r="L31" s="45"/>
      <c r="M31" s="26"/>
      <c r="N31" s="45"/>
      <c r="O31" s="45"/>
      <c r="P31" s="45"/>
      <c r="Q31" s="45"/>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row>
    <row r="32" spans="1:193" ht="14.85" customHeight="1" x14ac:dyDescent="0.2">
      <c r="A32" s="26"/>
      <c r="B32" s="43" t="s">
        <v>72</v>
      </c>
      <c r="C32" s="44"/>
      <c r="D32" s="46">
        <f>D33+D34</f>
        <v>0</v>
      </c>
      <c r="E32" s="46">
        <f>E33+E34</f>
        <v>0</v>
      </c>
      <c r="F32" s="46">
        <f>F33+F34</f>
        <v>0</v>
      </c>
      <c r="G32" s="46">
        <f>G33+G34</f>
        <v>0</v>
      </c>
      <c r="H32" s="26"/>
      <c r="I32" s="46">
        <f>I33+I34</f>
        <v>0</v>
      </c>
      <c r="J32" s="46">
        <f>J33+J34</f>
        <v>0</v>
      </c>
      <c r="K32" s="46">
        <f>K33+K34</f>
        <v>0</v>
      </c>
      <c r="L32" s="46">
        <f>L33+L34</f>
        <v>0</v>
      </c>
      <c r="M32" s="26"/>
      <c r="N32" s="46">
        <f>N33+N34</f>
        <v>0</v>
      </c>
      <c r="O32" s="46">
        <f>O33+O34</f>
        <v>0</v>
      </c>
      <c r="P32" s="46">
        <f>P33+P34</f>
        <v>0</v>
      </c>
      <c r="Q32" s="46">
        <f>Q33+Q34</f>
        <v>0</v>
      </c>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row>
    <row r="33" spans="1:193" ht="14.85" customHeight="1" x14ac:dyDescent="0.2">
      <c r="A33" s="26"/>
      <c r="B33" s="47" t="s">
        <v>56</v>
      </c>
      <c r="C33" s="48"/>
      <c r="D33" s="45"/>
      <c r="E33" s="45"/>
      <c r="F33" s="45"/>
      <c r="G33" s="45"/>
      <c r="H33" s="26"/>
      <c r="I33" s="45"/>
      <c r="J33" s="45"/>
      <c r="K33" s="45"/>
      <c r="L33" s="45"/>
      <c r="M33" s="26"/>
      <c r="N33" s="45"/>
      <c r="O33" s="45"/>
      <c r="P33" s="45"/>
      <c r="Q33" s="45"/>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row>
    <row r="34" spans="1:193" ht="14.85" customHeight="1" x14ac:dyDescent="0.2">
      <c r="A34" s="26"/>
      <c r="B34" s="47" t="s">
        <v>73</v>
      </c>
      <c r="C34" s="48"/>
      <c r="D34" s="45"/>
      <c r="E34" s="45"/>
      <c r="F34" s="45"/>
      <c r="G34" s="45"/>
      <c r="H34" s="26"/>
      <c r="I34" s="45"/>
      <c r="J34" s="45"/>
      <c r="K34" s="45"/>
      <c r="L34" s="45"/>
      <c r="M34" s="26"/>
      <c r="N34" s="45"/>
      <c r="O34" s="45"/>
      <c r="P34" s="45"/>
      <c r="Q34" s="45"/>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row>
    <row r="35" spans="1:193" ht="14.85" customHeight="1" x14ac:dyDescent="0.2">
      <c r="A35" s="26"/>
      <c r="B35" s="43" t="s">
        <v>74</v>
      </c>
      <c r="C35" s="44"/>
      <c r="D35" s="46">
        <f>D12+D13-D14+D15-D18-D23-D28-D32</f>
        <v>0</v>
      </c>
      <c r="E35" s="46">
        <f>E12+E13-E14+E15-E18-E23-E28-E32</f>
        <v>0</v>
      </c>
      <c r="F35" s="46">
        <f>F12+F13-F14+F15-F18-F23-F28-F32</f>
        <v>0</v>
      </c>
      <c r="G35" s="46">
        <f>G12+G13-G14+G15-G18-G23-G28-G32</f>
        <v>0</v>
      </c>
      <c r="H35" s="26"/>
      <c r="I35" s="46">
        <f>I12+I13-I14+I15-I18-I23-I28-I32</f>
        <v>0</v>
      </c>
      <c r="J35" s="46">
        <f>J12+J13-J14+J15-J18-J23-J28-J32</f>
        <v>0</v>
      </c>
      <c r="K35" s="46">
        <f>K12+K13-K14+K15-K18-K23-K28-K32</f>
        <v>0</v>
      </c>
      <c r="L35" s="46">
        <f>L12+L13-L14+L15-L18-L23-L28-L32</f>
        <v>0</v>
      </c>
      <c r="M35" s="26"/>
      <c r="N35" s="46">
        <f>N12+N13-N14+N15-N18-N23-N28-N32</f>
        <v>0</v>
      </c>
      <c r="O35" s="46">
        <f>O12+O13-O14+O15-O18-O23-O28-O32</f>
        <v>0</v>
      </c>
      <c r="P35" s="46">
        <f>P12+P13-P14+P15-P18-P23-P28-P32</f>
        <v>0</v>
      </c>
      <c r="Q35" s="46">
        <f>Q12+Q13-Q14+Q15-Q18-Q23-Q28-Q32</f>
        <v>0</v>
      </c>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row>
    <row r="36" spans="1:193" ht="14.85" customHeight="1" x14ac:dyDescent="0.2">
      <c r="A36" s="26"/>
      <c r="B36" s="43" t="s">
        <v>75</v>
      </c>
      <c r="C36" s="44"/>
      <c r="D36" s="46">
        <f>SUM(D37:D40)-D41-D42-D43</f>
        <v>0</v>
      </c>
      <c r="E36" s="46">
        <f>SUM(E37:E40)-E41-E42-E43</f>
        <v>0</v>
      </c>
      <c r="F36" s="46">
        <f>SUM(F37:F40)-F41-F42-F43</f>
        <v>0</v>
      </c>
      <c r="G36" s="46">
        <f>SUM(G37:G40)-G41-G42-G43</f>
        <v>0</v>
      </c>
      <c r="H36" s="26"/>
      <c r="I36" s="46">
        <f>SUM(I37:I40)-I41-I42-I43</f>
        <v>0</v>
      </c>
      <c r="J36" s="46">
        <f>SUM(J37:J40)-J41-J42-J43</f>
        <v>0</v>
      </c>
      <c r="K36" s="46">
        <f>SUM(K37:K40)-K41-K42-K43</f>
        <v>0</v>
      </c>
      <c r="L36" s="46">
        <f>SUM(L37:L40)-L41-L42-L43</f>
        <v>0</v>
      </c>
      <c r="M36" s="26"/>
      <c r="N36" s="46">
        <f>SUM(N37:N40)-N41-N42-N43</f>
        <v>0</v>
      </c>
      <c r="O36" s="46">
        <f>SUM(O37:O40)-O41-O42-O43</f>
        <v>0</v>
      </c>
      <c r="P36" s="46">
        <f>SUM(P37:P40)-P41-P42-P43</f>
        <v>0</v>
      </c>
      <c r="Q36" s="46">
        <f>SUM(Q37:Q40)-Q41-Q42-Q43</f>
        <v>0</v>
      </c>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row>
    <row r="37" spans="1:193" ht="14.85" customHeight="1" x14ac:dyDescent="0.2">
      <c r="A37" s="26"/>
      <c r="B37" s="47" t="s">
        <v>76</v>
      </c>
      <c r="C37" s="48"/>
      <c r="D37" s="45"/>
      <c r="E37" s="45"/>
      <c r="F37" s="45"/>
      <c r="G37" s="45"/>
      <c r="H37" s="26"/>
      <c r="I37" s="45"/>
      <c r="J37" s="45"/>
      <c r="K37" s="45"/>
      <c r="L37" s="45"/>
      <c r="M37" s="26"/>
      <c r="N37" s="45"/>
      <c r="O37" s="45"/>
      <c r="P37" s="45"/>
      <c r="Q37" s="45"/>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row>
    <row r="38" spans="1:193" ht="14.85" customHeight="1" x14ac:dyDescent="0.2">
      <c r="A38" s="26"/>
      <c r="B38" s="47" t="s">
        <v>77</v>
      </c>
      <c r="C38" s="48"/>
      <c r="D38" s="45"/>
      <c r="E38" s="45"/>
      <c r="F38" s="45"/>
      <c r="G38" s="45"/>
      <c r="H38" s="26"/>
      <c r="I38" s="45"/>
      <c r="J38" s="45"/>
      <c r="K38" s="45"/>
      <c r="L38" s="45"/>
      <c r="M38" s="26"/>
      <c r="N38" s="45"/>
      <c r="O38" s="45"/>
      <c r="P38" s="45"/>
      <c r="Q38" s="45"/>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row>
    <row r="39" spans="1:193" ht="14.85" customHeight="1" x14ac:dyDescent="0.2">
      <c r="A39" s="26"/>
      <c r="B39" s="47" t="s">
        <v>78</v>
      </c>
      <c r="C39" s="48"/>
      <c r="D39" s="45"/>
      <c r="E39" s="45"/>
      <c r="F39" s="45"/>
      <c r="G39" s="45"/>
      <c r="H39" s="26"/>
      <c r="I39" s="45"/>
      <c r="J39" s="45"/>
      <c r="K39" s="45"/>
      <c r="L39" s="45"/>
      <c r="M39" s="26"/>
      <c r="N39" s="45"/>
      <c r="O39" s="45"/>
      <c r="P39" s="45"/>
      <c r="Q39" s="45"/>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row>
    <row r="40" spans="1:193" ht="14.85" customHeight="1" x14ac:dyDescent="0.2">
      <c r="A40" s="26"/>
      <c r="B40" s="51" t="s">
        <v>79</v>
      </c>
      <c r="C40" s="52"/>
      <c r="D40" s="45"/>
      <c r="E40" s="45"/>
      <c r="F40" s="45"/>
      <c r="G40" s="45"/>
      <c r="H40" s="26"/>
      <c r="I40" s="45"/>
      <c r="J40" s="45"/>
      <c r="K40" s="45"/>
      <c r="L40" s="45"/>
      <c r="M40" s="26"/>
      <c r="N40" s="45"/>
      <c r="O40" s="45"/>
      <c r="P40" s="45"/>
      <c r="Q40" s="45"/>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row>
    <row r="41" spans="1:193" ht="24" x14ac:dyDescent="0.2">
      <c r="A41" s="26"/>
      <c r="B41" s="51" t="s">
        <v>80</v>
      </c>
      <c r="C41" s="52"/>
      <c r="D41" s="45"/>
      <c r="E41" s="45"/>
      <c r="F41" s="45"/>
      <c r="G41" s="45"/>
      <c r="H41" s="26"/>
      <c r="I41" s="45"/>
      <c r="J41" s="45"/>
      <c r="K41" s="45"/>
      <c r="L41" s="45"/>
      <c r="M41" s="26"/>
      <c r="N41" s="45"/>
      <c r="O41" s="45"/>
      <c r="P41" s="45"/>
      <c r="Q41" s="45"/>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row>
    <row r="42" spans="1:193" ht="14.85" customHeight="1" x14ac:dyDescent="0.2">
      <c r="A42" s="26"/>
      <c r="B42" s="47" t="s">
        <v>81</v>
      </c>
      <c r="C42" s="48"/>
      <c r="D42" s="45"/>
      <c r="E42" s="45"/>
      <c r="F42" s="45"/>
      <c r="G42" s="45"/>
      <c r="H42" s="26"/>
      <c r="I42" s="45"/>
      <c r="J42" s="45"/>
      <c r="K42" s="45"/>
      <c r="L42" s="45"/>
      <c r="M42" s="26"/>
      <c r="N42" s="45"/>
      <c r="O42" s="45"/>
      <c r="P42" s="45"/>
      <c r="Q42" s="45"/>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row>
    <row r="43" spans="1:193" ht="14.85" customHeight="1" x14ac:dyDescent="0.2">
      <c r="A43" s="26"/>
      <c r="B43" s="47" t="s">
        <v>82</v>
      </c>
      <c r="C43" s="48"/>
      <c r="D43" s="45"/>
      <c r="E43" s="45"/>
      <c r="F43" s="45"/>
      <c r="G43" s="45"/>
      <c r="H43" s="26"/>
      <c r="I43" s="45"/>
      <c r="J43" s="45"/>
      <c r="K43" s="45"/>
      <c r="L43" s="45"/>
      <c r="M43" s="26"/>
      <c r="N43" s="45"/>
      <c r="O43" s="45"/>
      <c r="P43" s="45"/>
      <c r="Q43" s="45"/>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row>
    <row r="44" spans="1:193" ht="14.85" customHeight="1" x14ac:dyDescent="0.2">
      <c r="A44" s="26"/>
      <c r="B44" s="43" t="s">
        <v>83</v>
      </c>
      <c r="C44" s="44"/>
      <c r="D44" s="46">
        <f>D35+D36</f>
        <v>0</v>
      </c>
      <c r="E44" s="46">
        <f>E35+E36</f>
        <v>0</v>
      </c>
      <c r="F44" s="46">
        <f>F35+F36</f>
        <v>0</v>
      </c>
      <c r="G44" s="46">
        <f>G35+G36</f>
        <v>0</v>
      </c>
      <c r="H44" s="26"/>
      <c r="I44" s="46">
        <f>I35+I36</f>
        <v>0</v>
      </c>
      <c r="J44" s="46">
        <f>J35+J36</f>
        <v>0</v>
      </c>
      <c r="K44" s="46">
        <f>K35+K36</f>
        <v>0</v>
      </c>
      <c r="L44" s="46">
        <f>L35+L36</f>
        <v>0</v>
      </c>
      <c r="M44" s="26"/>
      <c r="N44" s="46">
        <f>N35+N36</f>
        <v>0</v>
      </c>
      <c r="O44" s="46">
        <f>O35+O36</f>
        <v>0</v>
      </c>
      <c r="P44" s="46">
        <f>P35+P36</f>
        <v>0</v>
      </c>
      <c r="Q44" s="46">
        <f>Q35+Q36</f>
        <v>0</v>
      </c>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row>
    <row r="45" spans="1:193" ht="14.85" customHeight="1" x14ac:dyDescent="0.2">
      <c r="A45" s="26"/>
      <c r="B45" s="43" t="s">
        <v>84</v>
      </c>
      <c r="C45" s="44"/>
      <c r="D45" s="46">
        <f>D46-D47</f>
        <v>0</v>
      </c>
      <c r="E45" s="46">
        <f>E46-E47</f>
        <v>0</v>
      </c>
      <c r="F45" s="46">
        <f>F46-F47</f>
        <v>0</v>
      </c>
      <c r="G45" s="46">
        <f>G46-G47</f>
        <v>0</v>
      </c>
      <c r="H45" s="26"/>
      <c r="I45" s="46">
        <f>I46-I47</f>
        <v>0</v>
      </c>
      <c r="J45" s="46">
        <f>J46-J47</f>
        <v>0</v>
      </c>
      <c r="K45" s="46">
        <f>K46-K47</f>
        <v>0</v>
      </c>
      <c r="L45" s="46">
        <f>L46-L47</f>
        <v>0</v>
      </c>
      <c r="M45" s="26"/>
      <c r="N45" s="46">
        <f>N46-N47</f>
        <v>0</v>
      </c>
      <c r="O45" s="46">
        <f>O46-O47</f>
        <v>0</v>
      </c>
      <c r="P45" s="46">
        <f>P46-P47</f>
        <v>0</v>
      </c>
      <c r="Q45" s="46">
        <f>Q46-Q47</f>
        <v>0</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row>
    <row r="46" spans="1:193" ht="14.85" customHeight="1" x14ac:dyDescent="0.2">
      <c r="A46" s="26"/>
      <c r="B46" s="47" t="s">
        <v>85</v>
      </c>
      <c r="C46" s="48"/>
      <c r="D46" s="45"/>
      <c r="E46" s="45"/>
      <c r="F46" s="45"/>
      <c r="G46" s="45"/>
      <c r="H46" s="26"/>
      <c r="I46" s="45"/>
      <c r="J46" s="45"/>
      <c r="K46" s="45"/>
      <c r="L46" s="45"/>
      <c r="M46" s="26"/>
      <c r="N46" s="45"/>
      <c r="O46" s="45"/>
      <c r="P46" s="45"/>
      <c r="Q46" s="45"/>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row>
    <row r="47" spans="1:193" ht="14.85" customHeight="1" x14ac:dyDescent="0.2">
      <c r="A47" s="26"/>
      <c r="B47" s="47" t="s">
        <v>86</v>
      </c>
      <c r="C47" s="48"/>
      <c r="D47" s="45"/>
      <c r="E47" s="45"/>
      <c r="F47" s="45"/>
      <c r="G47" s="45"/>
      <c r="H47" s="26"/>
      <c r="I47" s="45"/>
      <c r="J47" s="45"/>
      <c r="K47" s="45"/>
      <c r="L47" s="45"/>
      <c r="M47" s="26"/>
      <c r="N47" s="45"/>
      <c r="O47" s="45"/>
      <c r="P47" s="45"/>
      <c r="Q47" s="45"/>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row>
    <row r="48" spans="1:193" ht="14.85" customHeight="1" x14ac:dyDescent="0.2">
      <c r="A48" s="26"/>
      <c r="B48" s="43" t="s">
        <v>87</v>
      </c>
      <c r="C48" s="44"/>
      <c r="D48" s="46">
        <f>D44+D45</f>
        <v>0</v>
      </c>
      <c r="E48" s="46">
        <f>E44+E45</f>
        <v>0</v>
      </c>
      <c r="F48" s="46">
        <f>F44+F45</f>
        <v>0</v>
      </c>
      <c r="G48" s="46">
        <f>G44+G45</f>
        <v>0</v>
      </c>
      <c r="H48" s="26"/>
      <c r="I48" s="46">
        <f>I44+I45</f>
        <v>0</v>
      </c>
      <c r="J48" s="46">
        <f>J44+J45</f>
        <v>0</v>
      </c>
      <c r="K48" s="46">
        <f>K44+K45</f>
        <v>0</v>
      </c>
      <c r="L48" s="46">
        <f>L44+L45</f>
        <v>0</v>
      </c>
      <c r="M48" s="26"/>
      <c r="N48" s="46">
        <f>N44+N45</f>
        <v>0</v>
      </c>
      <c r="O48" s="46">
        <f>O44+O45</f>
        <v>0</v>
      </c>
      <c r="P48" s="46">
        <f>P44+P45</f>
        <v>0</v>
      </c>
      <c r="Q48" s="46">
        <f>Q44+Q45</f>
        <v>0</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row>
    <row r="49" spans="1:193" ht="14.85" customHeight="1" x14ac:dyDescent="0.2">
      <c r="A49" s="26"/>
      <c r="B49" s="43" t="s">
        <v>88</v>
      </c>
      <c r="C49" s="44"/>
      <c r="D49" s="46">
        <f>D50+D51</f>
        <v>0</v>
      </c>
      <c r="E49" s="46">
        <f>E50+E51</f>
        <v>0</v>
      </c>
      <c r="F49" s="46">
        <f>F50+F51</f>
        <v>0</v>
      </c>
      <c r="G49" s="46">
        <f>G50+G51</f>
        <v>0</v>
      </c>
      <c r="H49" s="26"/>
      <c r="I49" s="46">
        <f>I50+I51</f>
        <v>0</v>
      </c>
      <c r="J49" s="46">
        <f>J50+J51</f>
        <v>0</v>
      </c>
      <c r="K49" s="46">
        <f>K50+K51</f>
        <v>0</v>
      </c>
      <c r="L49" s="46">
        <f>L50+L51</f>
        <v>0</v>
      </c>
      <c r="M49" s="26"/>
      <c r="N49" s="46">
        <f>N50+N51</f>
        <v>0</v>
      </c>
      <c r="O49" s="46">
        <f>O50+O51</f>
        <v>0</v>
      </c>
      <c r="P49" s="46">
        <f>P50+P51</f>
        <v>0</v>
      </c>
      <c r="Q49" s="46">
        <f>Q50+Q51</f>
        <v>0</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row>
    <row r="50" spans="1:193" ht="14.85" customHeight="1" x14ac:dyDescent="0.2">
      <c r="A50" s="26"/>
      <c r="B50" s="47" t="s">
        <v>89</v>
      </c>
      <c r="C50" s="48"/>
      <c r="D50" s="45"/>
      <c r="E50" s="45"/>
      <c r="F50" s="45"/>
      <c r="G50" s="45"/>
      <c r="H50" s="26"/>
      <c r="I50" s="45"/>
      <c r="J50" s="45"/>
      <c r="K50" s="45"/>
      <c r="L50" s="45"/>
      <c r="M50" s="26"/>
      <c r="N50" s="45"/>
      <c r="O50" s="45"/>
      <c r="P50" s="45"/>
      <c r="Q50" s="45"/>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row>
    <row r="51" spans="1:193" ht="14.85" customHeight="1" x14ac:dyDescent="0.2">
      <c r="A51" s="26"/>
      <c r="B51" s="47" t="s">
        <v>90</v>
      </c>
      <c r="C51" s="48"/>
      <c r="D51" s="45"/>
      <c r="E51" s="45"/>
      <c r="F51" s="45"/>
      <c r="G51" s="45"/>
      <c r="H51" s="26"/>
      <c r="I51" s="45"/>
      <c r="J51" s="45"/>
      <c r="K51" s="45"/>
      <c r="L51" s="45"/>
      <c r="M51" s="26"/>
      <c r="N51" s="45"/>
      <c r="O51" s="45"/>
      <c r="P51" s="45"/>
      <c r="Q51" s="45"/>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row>
    <row r="52" spans="1:193" ht="14.85" customHeight="1" x14ac:dyDescent="0.2">
      <c r="A52" s="26"/>
      <c r="B52" s="43" t="s">
        <v>91</v>
      </c>
      <c r="C52" s="44"/>
      <c r="D52" s="45"/>
      <c r="E52" s="45"/>
      <c r="F52" s="45"/>
      <c r="G52" s="45"/>
      <c r="I52" s="45"/>
      <c r="J52" s="45"/>
      <c r="K52" s="45"/>
      <c r="L52" s="45"/>
      <c r="N52" s="45"/>
      <c r="O52" s="45"/>
      <c r="P52" s="45"/>
      <c r="Q52" s="45"/>
    </row>
    <row r="53" spans="1:193" ht="14.85" customHeight="1" x14ac:dyDescent="0.2">
      <c r="A53" s="26"/>
      <c r="B53" s="43" t="s">
        <v>92</v>
      </c>
      <c r="C53" s="44"/>
      <c r="D53" s="45"/>
      <c r="E53" s="45"/>
      <c r="F53" s="45"/>
      <c r="G53" s="45"/>
      <c r="I53" s="45"/>
      <c r="J53" s="45"/>
      <c r="K53" s="45"/>
      <c r="L53" s="45"/>
      <c r="N53" s="45"/>
      <c r="O53" s="45"/>
      <c r="P53" s="45"/>
      <c r="Q53" s="45"/>
    </row>
    <row r="54" spans="1:193" ht="14.85" customHeight="1" x14ac:dyDescent="0.2">
      <c r="A54" s="26"/>
      <c r="B54" s="43" t="s">
        <v>93</v>
      </c>
      <c r="C54" s="44"/>
      <c r="D54" s="46">
        <f>D48+D49-D52-D53</f>
        <v>0</v>
      </c>
      <c r="E54" s="46">
        <f>E48+E49-E52-E53</f>
        <v>0</v>
      </c>
      <c r="F54" s="46">
        <f>F48+F49-F52-F53</f>
        <v>0</v>
      </c>
      <c r="G54" s="46">
        <f>G48+G49-G52-G53</f>
        <v>0</v>
      </c>
      <c r="I54" s="46">
        <f>I48+I49-I52-I53</f>
        <v>0</v>
      </c>
      <c r="J54" s="46">
        <f>J48+J49-J52-J53</f>
        <v>0</v>
      </c>
      <c r="K54" s="46">
        <f>K48+K49-K52-K53</f>
        <v>0</v>
      </c>
      <c r="L54" s="46">
        <f>L48+L49-L52-L53</f>
        <v>0</v>
      </c>
      <c r="N54" s="46">
        <f>N48+N49-N52-N53</f>
        <v>0</v>
      </c>
      <c r="O54" s="46">
        <f>O48+O49-O52-O53</f>
        <v>0</v>
      </c>
      <c r="P54" s="46">
        <f>P48+P49-P52-P53</f>
        <v>0</v>
      </c>
      <c r="Q54" s="46">
        <f>Q48+Q49-Q52-Q53</f>
        <v>0</v>
      </c>
    </row>
    <row r="55" spans="1:193" ht="14.85" customHeight="1" x14ac:dyDescent="0.2"/>
    <row r="56" spans="1:193" ht="6.75" customHeight="1" x14ac:dyDescent="0.2">
      <c r="A56" s="36"/>
      <c r="B56" s="36"/>
      <c r="C56" s="36"/>
      <c r="D56" s="37"/>
      <c r="E56" s="37"/>
      <c r="F56" s="37"/>
      <c r="G56" s="37"/>
      <c r="H56" s="37"/>
      <c r="I56" s="37"/>
      <c r="J56" s="37"/>
      <c r="K56" s="37"/>
      <c r="L56" s="37"/>
      <c r="M56" s="37"/>
      <c r="N56" s="37"/>
      <c r="O56" s="37"/>
      <c r="P56" s="37"/>
      <c r="Q56" s="37"/>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B273-2109-45E8-BCA3-2ECE41C5F6F3}">
  <sheetPr>
    <tabColor theme="3" tint="0.89999084444715716"/>
    <pageSetUpPr fitToPage="1"/>
  </sheetPr>
  <dimension ref="A1:GL86"/>
  <sheetViews>
    <sheetView showGridLines="0" topLeftCell="A48" zoomScale="90" zoomScaleNormal="90" workbookViewId="0">
      <selection activeCell="B70" sqref="B70"/>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row>
    <row r="2" spans="1:194" ht="14.85" customHeight="1" x14ac:dyDescent="0.2">
      <c r="B2" s="13" t="s">
        <v>38</v>
      </c>
      <c r="C2" s="15"/>
      <c r="D2" s="16"/>
      <c r="E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row>
    <row r="3" spans="1:194" ht="14.85" customHeight="1" x14ac:dyDescent="0.2">
      <c r="B3" s="13"/>
      <c r="C3" s="15"/>
      <c r="D3" s="16"/>
      <c r="E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row>
    <row r="4" spans="1:194" ht="14.85" customHeight="1" x14ac:dyDescent="0.25">
      <c r="B4" s="17" t="s">
        <v>94</v>
      </c>
      <c r="C4" s="11"/>
      <c r="D4" s="12"/>
      <c r="E4" s="12"/>
      <c r="G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row>
    <row r="5" spans="1:194" ht="24" customHeight="1" x14ac:dyDescent="0.2">
      <c r="B5" s="18"/>
      <c r="C5" s="53"/>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row>
    <row r="6" spans="1:194" ht="19.5" customHeight="1" x14ac:dyDescent="0.2">
      <c r="B6" s="15"/>
      <c r="C6" s="21"/>
      <c r="E6" s="20"/>
      <c r="F6" s="20"/>
      <c r="G6" s="20"/>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4" x14ac:dyDescent="0.2">
      <c r="B7" s="220" t="s">
        <v>44</v>
      </c>
      <c r="C7" s="20" t="s">
        <v>45</v>
      </c>
      <c r="E7" s="20"/>
      <c r="F7" s="20"/>
      <c r="G7" s="20"/>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row>
    <row r="8" spans="1:194"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row>
    <row r="9" spans="1:194"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row>
    <row r="10" spans="1:194" ht="14.85" customHeight="1" thickBot="1" x14ac:dyDescent="0.25">
      <c r="A10" s="18"/>
      <c r="B10" s="18"/>
      <c r="D10" s="446" t="s">
        <v>46</v>
      </c>
      <c r="E10" s="447"/>
      <c r="F10" s="447"/>
      <c r="G10" s="448"/>
      <c r="H10" s="39"/>
      <c r="I10" s="446" t="s">
        <v>47</v>
      </c>
      <c r="J10" s="447"/>
      <c r="K10" s="447"/>
      <c r="L10" s="448"/>
      <c r="M10" s="39"/>
      <c r="N10" s="446" t="s">
        <v>48</v>
      </c>
      <c r="O10" s="447"/>
      <c r="P10" s="447"/>
      <c r="Q10" s="448"/>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row>
    <row r="11" spans="1:194" ht="14.85" customHeight="1" x14ac:dyDescent="0.2">
      <c r="A11" s="18"/>
      <c r="B11" s="18" t="s">
        <v>95</v>
      </c>
      <c r="D11" s="40">
        <v>2025</v>
      </c>
      <c r="E11" s="40" t="s">
        <v>49</v>
      </c>
      <c r="F11" s="40" t="s">
        <v>50</v>
      </c>
      <c r="G11" s="40" t="s">
        <v>51</v>
      </c>
      <c r="H11" s="41"/>
      <c r="I11" s="40">
        <v>2025</v>
      </c>
      <c r="J11" s="40" t="s">
        <v>49</v>
      </c>
      <c r="K11" s="40" t="s">
        <v>50</v>
      </c>
      <c r="L11" s="40" t="s">
        <v>51</v>
      </c>
      <c r="M11" s="42"/>
      <c r="N11" s="40">
        <v>2025</v>
      </c>
      <c r="O11" s="40" t="s">
        <v>49</v>
      </c>
      <c r="P11" s="40" t="s">
        <v>50</v>
      </c>
      <c r="Q11" s="40" t="s">
        <v>51</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row>
    <row r="12" spans="1:194" ht="14.85" customHeight="1" x14ac:dyDescent="0.2">
      <c r="A12" s="27"/>
      <c r="B12" s="43" t="s">
        <v>96</v>
      </c>
      <c r="C12" s="44"/>
      <c r="D12" s="54">
        <f>D13+D19+D25</f>
        <v>0</v>
      </c>
      <c r="E12" s="54">
        <f>E13+E19+E25</f>
        <v>0</v>
      </c>
      <c r="F12" s="54">
        <f>F13+F19+F25</f>
        <v>0</v>
      </c>
      <c r="G12" s="54">
        <f>G13+G19+G25</f>
        <v>0</v>
      </c>
      <c r="H12" s="55"/>
      <c r="I12" s="54">
        <f>I13+I19+I25</f>
        <v>0</v>
      </c>
      <c r="J12" s="54">
        <f>J13+J19+J25</f>
        <v>0</v>
      </c>
      <c r="K12" s="54">
        <f>K13+K19+K25</f>
        <v>0</v>
      </c>
      <c r="L12" s="54">
        <f>L13+L19+L25</f>
        <v>0</v>
      </c>
      <c r="M12" s="55"/>
      <c r="N12" s="54">
        <f>N13+N19+N25</f>
        <v>0</v>
      </c>
      <c r="O12" s="54">
        <f>O13+O19+O25</f>
        <v>0</v>
      </c>
      <c r="P12" s="54">
        <f>P13+P19+P25</f>
        <v>0</v>
      </c>
      <c r="Q12" s="54">
        <f>Q13+Q19+Q25</f>
        <v>0</v>
      </c>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row>
    <row r="13" spans="1:194" ht="14.85" customHeight="1" x14ac:dyDescent="0.2">
      <c r="A13" s="27"/>
      <c r="B13" s="56" t="s">
        <v>97</v>
      </c>
      <c r="C13" s="44"/>
      <c r="D13" s="54">
        <f>SUM(D14:D18)</f>
        <v>0</v>
      </c>
      <c r="E13" s="54">
        <f>SUM(E14:E18)</f>
        <v>0</v>
      </c>
      <c r="F13" s="54">
        <f>SUM(F14:F18)</f>
        <v>0</v>
      </c>
      <c r="G13" s="54">
        <f>SUM(G14:G18)</f>
        <v>0</v>
      </c>
      <c r="H13" s="55"/>
      <c r="I13" s="54">
        <f>SUM(I14:I18)</f>
        <v>0</v>
      </c>
      <c r="J13" s="54">
        <f>SUM(J14:J18)</f>
        <v>0</v>
      </c>
      <c r="K13" s="54">
        <f>SUM(K14:K18)</f>
        <v>0</v>
      </c>
      <c r="L13" s="54">
        <f>SUM(L14:L18)</f>
        <v>0</v>
      </c>
      <c r="M13" s="55"/>
      <c r="N13" s="54">
        <f>SUM(N14:N18)</f>
        <v>0</v>
      </c>
      <c r="O13" s="54">
        <f>SUM(O14:O18)</f>
        <v>0</v>
      </c>
      <c r="P13" s="54">
        <f>SUM(P14:P18)</f>
        <v>0</v>
      </c>
      <c r="Q13" s="54">
        <f>SUM(Q14:Q18)</f>
        <v>0</v>
      </c>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row>
    <row r="14" spans="1:194" ht="14.85" customHeight="1" x14ac:dyDescent="0.2">
      <c r="A14" s="27"/>
      <c r="B14" s="47" t="s">
        <v>98</v>
      </c>
      <c r="C14" s="44"/>
      <c r="D14" s="57"/>
      <c r="E14" s="57"/>
      <c r="F14" s="57"/>
      <c r="G14" s="57"/>
      <c r="H14" s="55"/>
      <c r="I14" s="57"/>
      <c r="J14" s="57"/>
      <c r="K14" s="57"/>
      <c r="L14" s="57"/>
      <c r="M14" s="55"/>
      <c r="N14" s="57"/>
      <c r="O14" s="57"/>
      <c r="P14" s="57"/>
      <c r="Q14" s="57"/>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row>
    <row r="15" spans="1:194" ht="14.85" customHeight="1" x14ac:dyDescent="0.2">
      <c r="A15" s="27"/>
      <c r="B15" s="47" t="s">
        <v>99</v>
      </c>
      <c r="C15" s="44"/>
      <c r="D15" s="57"/>
      <c r="E15" s="57"/>
      <c r="F15" s="57"/>
      <c r="G15" s="57"/>
      <c r="H15" s="55"/>
      <c r="I15" s="57"/>
      <c r="J15" s="57"/>
      <c r="K15" s="57"/>
      <c r="L15" s="57"/>
      <c r="M15" s="55"/>
      <c r="N15" s="57"/>
      <c r="O15" s="57"/>
      <c r="P15" s="57"/>
      <c r="Q15" s="57"/>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row>
    <row r="16" spans="1:194" ht="14.85" customHeight="1" x14ac:dyDescent="0.2">
      <c r="A16" s="27"/>
      <c r="B16" s="47" t="s">
        <v>100</v>
      </c>
      <c r="C16" s="44"/>
      <c r="D16" s="57"/>
      <c r="E16" s="57"/>
      <c r="F16" s="57"/>
      <c r="G16" s="57"/>
      <c r="H16" s="55"/>
      <c r="I16" s="57"/>
      <c r="J16" s="57"/>
      <c r="K16" s="57"/>
      <c r="L16" s="57"/>
      <c r="M16" s="55"/>
      <c r="N16" s="57"/>
      <c r="O16" s="57"/>
      <c r="P16" s="57"/>
      <c r="Q16" s="57"/>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row>
    <row r="17" spans="1:194" ht="14.85" customHeight="1" x14ac:dyDescent="0.2">
      <c r="A17" s="27"/>
      <c r="B17" s="47" t="s">
        <v>101</v>
      </c>
      <c r="C17" s="44"/>
      <c r="D17" s="57"/>
      <c r="E17" s="57"/>
      <c r="F17" s="57"/>
      <c r="G17" s="57"/>
      <c r="H17" s="55"/>
      <c r="I17" s="57"/>
      <c r="J17" s="57"/>
      <c r="K17" s="57"/>
      <c r="L17" s="57"/>
      <c r="M17" s="55"/>
      <c r="N17" s="57"/>
      <c r="O17" s="57"/>
      <c r="P17" s="57"/>
      <c r="Q17" s="57"/>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row>
    <row r="18" spans="1:194" ht="14.85" customHeight="1" x14ac:dyDescent="0.2">
      <c r="A18" s="27"/>
      <c r="B18" s="47" t="s">
        <v>102</v>
      </c>
      <c r="C18" s="44"/>
      <c r="D18" s="57"/>
      <c r="E18" s="57"/>
      <c r="F18" s="57"/>
      <c r="G18" s="57"/>
      <c r="H18" s="55"/>
      <c r="I18" s="57"/>
      <c r="J18" s="57"/>
      <c r="K18" s="57"/>
      <c r="L18" s="57"/>
      <c r="M18" s="55"/>
      <c r="N18" s="57"/>
      <c r="O18" s="57"/>
      <c r="P18" s="57"/>
      <c r="Q18" s="57"/>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row>
    <row r="19" spans="1:194" ht="14.85" customHeight="1" x14ac:dyDescent="0.2">
      <c r="A19" s="27"/>
      <c r="B19" s="56" t="s">
        <v>103</v>
      </c>
      <c r="C19" s="44"/>
      <c r="D19" s="54">
        <f>SUM(D20:D24)</f>
        <v>0</v>
      </c>
      <c r="E19" s="54">
        <f>SUM(E20:E24)</f>
        <v>0</v>
      </c>
      <c r="F19" s="54">
        <f>SUM(F20:F24)</f>
        <v>0</v>
      </c>
      <c r="G19" s="54">
        <f>SUM(G20:G24)</f>
        <v>0</v>
      </c>
      <c r="H19" s="55"/>
      <c r="I19" s="54">
        <f>SUM(I20:I24)</f>
        <v>0</v>
      </c>
      <c r="J19" s="54">
        <f>SUM(J20:J24)</f>
        <v>0</v>
      </c>
      <c r="K19" s="54">
        <f>SUM(K20:K24)</f>
        <v>0</v>
      </c>
      <c r="L19" s="54">
        <f>SUM(L20:L24)</f>
        <v>0</v>
      </c>
      <c r="M19" s="55"/>
      <c r="N19" s="54">
        <f>SUM(N20:N24)</f>
        <v>0</v>
      </c>
      <c r="O19" s="54">
        <f>SUM(O20:O24)</f>
        <v>0</v>
      </c>
      <c r="P19" s="54">
        <f>SUM(P20:P24)</f>
        <v>0</v>
      </c>
      <c r="Q19" s="54">
        <f>SUM(Q20:Q24)</f>
        <v>0</v>
      </c>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row>
    <row r="20" spans="1:194" ht="14.85" customHeight="1" x14ac:dyDescent="0.2">
      <c r="A20" s="27"/>
      <c r="B20" s="47" t="s">
        <v>104</v>
      </c>
      <c r="C20" s="44"/>
      <c r="D20" s="57"/>
      <c r="E20" s="57"/>
      <c r="F20" s="57"/>
      <c r="G20" s="57"/>
      <c r="H20" s="55"/>
      <c r="I20" s="57"/>
      <c r="J20" s="57"/>
      <c r="K20" s="57"/>
      <c r="L20" s="57"/>
      <c r="M20" s="55"/>
      <c r="N20" s="57"/>
      <c r="O20" s="57"/>
      <c r="P20" s="57"/>
      <c r="Q20" s="57"/>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row>
    <row r="21" spans="1:194" ht="14.85" customHeight="1" x14ac:dyDescent="0.2">
      <c r="A21" s="27"/>
      <c r="B21" s="47" t="s">
        <v>105</v>
      </c>
      <c r="C21" s="44"/>
      <c r="D21" s="57"/>
      <c r="E21" s="57"/>
      <c r="F21" s="57"/>
      <c r="G21" s="57"/>
      <c r="H21" s="55"/>
      <c r="I21" s="57"/>
      <c r="J21" s="57"/>
      <c r="K21" s="57"/>
      <c r="L21" s="57"/>
      <c r="M21" s="55"/>
      <c r="N21" s="57"/>
      <c r="O21" s="57"/>
      <c r="P21" s="57"/>
      <c r="Q21" s="57"/>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row>
    <row r="22" spans="1:194" ht="14.85" customHeight="1" x14ac:dyDescent="0.2">
      <c r="A22" s="27"/>
      <c r="B22" s="47" t="s">
        <v>106</v>
      </c>
      <c r="C22" s="44"/>
      <c r="D22" s="57"/>
      <c r="E22" s="57"/>
      <c r="F22" s="57"/>
      <c r="G22" s="57"/>
      <c r="H22" s="55"/>
      <c r="I22" s="57"/>
      <c r="J22" s="57"/>
      <c r="K22" s="57"/>
      <c r="L22" s="57"/>
      <c r="M22" s="55"/>
      <c r="N22" s="57"/>
      <c r="O22" s="57"/>
      <c r="P22" s="57"/>
      <c r="Q22" s="57"/>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row>
    <row r="23" spans="1:194" ht="14.85" customHeight="1" x14ac:dyDescent="0.2">
      <c r="A23" s="27"/>
      <c r="B23" s="47" t="s">
        <v>107</v>
      </c>
      <c r="C23" s="44"/>
      <c r="D23" s="57"/>
      <c r="E23" s="57"/>
      <c r="F23" s="57"/>
      <c r="G23" s="57"/>
      <c r="H23" s="55"/>
      <c r="I23" s="57"/>
      <c r="J23" s="57"/>
      <c r="K23" s="57"/>
      <c r="L23" s="57"/>
      <c r="M23" s="55"/>
      <c r="N23" s="57"/>
      <c r="O23" s="57"/>
      <c r="P23" s="57"/>
      <c r="Q23" s="57"/>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row>
    <row r="24" spans="1:194" ht="14.85" customHeight="1" x14ac:dyDescent="0.2">
      <c r="A24" s="27"/>
      <c r="B24" s="47" t="s">
        <v>108</v>
      </c>
      <c r="C24" s="44"/>
      <c r="D24" s="57"/>
      <c r="E24" s="57"/>
      <c r="F24" s="57"/>
      <c r="G24" s="57"/>
      <c r="H24" s="55"/>
      <c r="I24" s="57"/>
      <c r="J24" s="57"/>
      <c r="K24" s="57"/>
      <c r="L24" s="57"/>
      <c r="M24" s="55"/>
      <c r="N24" s="57"/>
      <c r="O24" s="57"/>
      <c r="P24" s="57"/>
      <c r="Q24" s="57"/>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row>
    <row r="25" spans="1:194" ht="14.85" customHeight="1" x14ac:dyDescent="0.2">
      <c r="A25" s="27"/>
      <c r="B25" s="56" t="s">
        <v>109</v>
      </c>
      <c r="C25" s="44"/>
      <c r="D25" s="54">
        <f>SUM(D26:D31)</f>
        <v>0</v>
      </c>
      <c r="E25" s="54">
        <f>SUM(E26:E31)</f>
        <v>0</v>
      </c>
      <c r="F25" s="54">
        <f>SUM(F26:F31)</f>
        <v>0</v>
      </c>
      <c r="G25" s="54">
        <f>SUM(G26:G31)</f>
        <v>0</v>
      </c>
      <c r="H25" s="55"/>
      <c r="I25" s="54">
        <f>SUM(I26:I31)</f>
        <v>0</v>
      </c>
      <c r="J25" s="54">
        <f>SUM(J26:J31)</f>
        <v>0</v>
      </c>
      <c r="K25" s="54">
        <f>SUM(K26:K31)</f>
        <v>0</v>
      </c>
      <c r="L25" s="54">
        <f>SUM(L26:L31)</f>
        <v>0</v>
      </c>
      <c r="M25" s="55"/>
      <c r="N25" s="54">
        <f>SUM(N26:N31)</f>
        <v>0</v>
      </c>
      <c r="O25" s="54">
        <f>SUM(O26:O31)</f>
        <v>0</v>
      </c>
      <c r="P25" s="54">
        <f>SUM(P26:P31)</f>
        <v>0</v>
      </c>
      <c r="Q25" s="54">
        <f>SUM(Q26:Q31)</f>
        <v>0</v>
      </c>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row>
    <row r="26" spans="1:194" ht="14.85" customHeight="1" x14ac:dyDescent="0.2">
      <c r="A26" s="27"/>
      <c r="B26" s="47" t="s">
        <v>110</v>
      </c>
      <c r="C26" s="44"/>
      <c r="D26" s="57"/>
      <c r="E26" s="57"/>
      <c r="F26" s="57"/>
      <c r="G26" s="57"/>
      <c r="H26" s="55"/>
      <c r="I26" s="57"/>
      <c r="J26" s="57"/>
      <c r="K26" s="57"/>
      <c r="L26" s="57"/>
      <c r="M26" s="55"/>
      <c r="N26" s="57"/>
      <c r="O26" s="57"/>
      <c r="P26" s="57"/>
      <c r="Q26" s="57"/>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row>
    <row r="27" spans="1:194" ht="14.85" customHeight="1" x14ac:dyDescent="0.2">
      <c r="A27" s="27"/>
      <c r="B27" s="47" t="s">
        <v>111</v>
      </c>
      <c r="C27" s="44"/>
      <c r="D27" s="57"/>
      <c r="E27" s="57"/>
      <c r="F27" s="57"/>
      <c r="G27" s="57"/>
      <c r="H27" s="55"/>
      <c r="I27" s="57"/>
      <c r="J27" s="57"/>
      <c r="K27" s="57"/>
      <c r="L27" s="57"/>
      <c r="M27" s="55"/>
      <c r="N27" s="57"/>
      <c r="O27" s="57"/>
      <c r="P27" s="57"/>
      <c r="Q27" s="57"/>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row>
    <row r="28" spans="1:194" ht="14.85" customHeight="1" x14ac:dyDescent="0.2">
      <c r="A28" s="27"/>
      <c r="B28" s="51" t="s">
        <v>112</v>
      </c>
      <c r="C28" s="58"/>
      <c r="D28" s="57"/>
      <c r="E28" s="57"/>
      <c r="F28" s="57"/>
      <c r="G28" s="57"/>
      <c r="H28" s="55"/>
      <c r="I28" s="57"/>
      <c r="J28" s="57"/>
      <c r="K28" s="57"/>
      <c r="L28" s="57"/>
      <c r="M28" s="55"/>
      <c r="N28" s="57"/>
      <c r="O28" s="57"/>
      <c r="P28" s="57"/>
      <c r="Q28" s="57"/>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row>
    <row r="29" spans="1:194" ht="14.85" customHeight="1" x14ac:dyDescent="0.2">
      <c r="A29" s="27"/>
      <c r="B29" s="47" t="s">
        <v>113</v>
      </c>
      <c r="C29" s="44"/>
      <c r="D29" s="57"/>
      <c r="E29" s="57"/>
      <c r="F29" s="57"/>
      <c r="G29" s="57"/>
      <c r="H29" s="55"/>
      <c r="I29" s="57"/>
      <c r="J29" s="57"/>
      <c r="K29" s="57"/>
      <c r="L29" s="57"/>
      <c r="M29" s="55"/>
      <c r="N29" s="57"/>
      <c r="O29" s="57"/>
      <c r="P29" s="57"/>
      <c r="Q29" s="57"/>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row>
    <row r="30" spans="1:194" ht="14.85" customHeight="1" x14ac:dyDescent="0.2">
      <c r="A30" s="27"/>
      <c r="B30" s="47" t="s">
        <v>114</v>
      </c>
      <c r="C30" s="44"/>
      <c r="D30" s="57"/>
      <c r="E30" s="57"/>
      <c r="F30" s="57"/>
      <c r="G30" s="57"/>
      <c r="H30" s="55"/>
      <c r="I30" s="57"/>
      <c r="J30" s="57"/>
      <c r="K30" s="57"/>
      <c r="L30" s="57"/>
      <c r="M30" s="55"/>
      <c r="N30" s="57"/>
      <c r="O30" s="57"/>
      <c r="P30" s="57"/>
      <c r="Q30" s="57"/>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row>
    <row r="31" spans="1:194" ht="14.85" customHeight="1" x14ac:dyDescent="0.2">
      <c r="A31" s="27"/>
      <c r="B31" s="47" t="s">
        <v>115</v>
      </c>
      <c r="C31" s="44"/>
      <c r="D31" s="57"/>
      <c r="E31" s="57"/>
      <c r="F31" s="57"/>
      <c r="G31" s="57"/>
      <c r="H31" s="55"/>
      <c r="I31" s="57"/>
      <c r="J31" s="57"/>
      <c r="K31" s="57"/>
      <c r="L31" s="57"/>
      <c r="M31" s="55"/>
      <c r="N31" s="57"/>
      <c r="O31" s="57"/>
      <c r="P31" s="57"/>
      <c r="Q31" s="57"/>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row>
    <row r="32" spans="1:194" ht="14.85" customHeight="1" x14ac:dyDescent="0.2">
      <c r="A32" s="27"/>
      <c r="B32" s="43" t="s">
        <v>116</v>
      </c>
      <c r="C32" s="44"/>
      <c r="D32" s="54">
        <f>D33+D39+D47+D51</f>
        <v>0</v>
      </c>
      <c r="E32" s="54">
        <f>E33+E39+E47+E51</f>
        <v>0</v>
      </c>
      <c r="F32" s="54">
        <f>F33+F39+F47+F51</f>
        <v>0</v>
      </c>
      <c r="G32" s="54">
        <f>G33+G39+G47+G51</f>
        <v>0</v>
      </c>
      <c r="H32" s="55"/>
      <c r="I32" s="54">
        <f>I33+I39+I47+I51</f>
        <v>0</v>
      </c>
      <c r="J32" s="54">
        <f>J33+J39+J47+J51</f>
        <v>0</v>
      </c>
      <c r="K32" s="54">
        <f>K33+K39+K47+K51</f>
        <v>0</v>
      </c>
      <c r="L32" s="54">
        <f>L33+L39+L47+L51</f>
        <v>0</v>
      </c>
      <c r="M32" s="55"/>
      <c r="N32" s="54">
        <f>N33+N39+N47+N51</f>
        <v>0</v>
      </c>
      <c r="O32" s="54">
        <f>O33+O39+O47+O51</f>
        <v>0</v>
      </c>
      <c r="P32" s="54">
        <f>P33+P39+P47+P51</f>
        <v>0</v>
      </c>
      <c r="Q32" s="54">
        <f>Q33+Q39+Q47+Q51</f>
        <v>0</v>
      </c>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row>
    <row r="33" spans="1:194" ht="14.85" customHeight="1" x14ac:dyDescent="0.2">
      <c r="A33" s="27"/>
      <c r="B33" s="56" t="s">
        <v>117</v>
      </c>
      <c r="C33" s="44"/>
      <c r="D33" s="54">
        <f>SUM(D34:D38)</f>
        <v>0</v>
      </c>
      <c r="E33" s="54">
        <f>SUM(E34:E38)</f>
        <v>0</v>
      </c>
      <c r="F33" s="54">
        <f>SUM(F34:F38)</f>
        <v>0</v>
      </c>
      <c r="G33" s="54">
        <f>SUM(G34:G38)</f>
        <v>0</v>
      </c>
      <c r="H33" s="55"/>
      <c r="I33" s="54">
        <f>SUM(I34:I38)</f>
        <v>0</v>
      </c>
      <c r="J33" s="54">
        <f>SUM(J34:J38)</f>
        <v>0</v>
      </c>
      <c r="K33" s="54">
        <f>SUM(K34:K38)</f>
        <v>0</v>
      </c>
      <c r="L33" s="54">
        <f>SUM(L34:L38)</f>
        <v>0</v>
      </c>
      <c r="M33" s="55"/>
      <c r="N33" s="54">
        <f>SUM(N34:N38)</f>
        <v>0</v>
      </c>
      <c r="O33" s="54">
        <f>SUM(O34:O38)</f>
        <v>0</v>
      </c>
      <c r="P33" s="54">
        <f>SUM(P34:P38)</f>
        <v>0</v>
      </c>
      <c r="Q33" s="54">
        <f>SUM(Q34:Q38)</f>
        <v>0</v>
      </c>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row>
    <row r="34" spans="1:194" ht="14.85" customHeight="1" x14ac:dyDescent="0.2">
      <c r="A34" s="27"/>
      <c r="B34" s="47" t="s">
        <v>59</v>
      </c>
      <c r="C34" s="44"/>
      <c r="D34" s="57"/>
      <c r="E34" s="57"/>
      <c r="F34" s="57"/>
      <c r="G34" s="57"/>
      <c r="H34" s="55"/>
      <c r="I34" s="57"/>
      <c r="J34" s="57"/>
      <c r="K34" s="57"/>
      <c r="L34" s="57"/>
      <c r="M34" s="55"/>
      <c r="N34" s="57"/>
      <c r="O34" s="57"/>
      <c r="P34" s="57"/>
      <c r="Q34" s="57"/>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row>
    <row r="35" spans="1:194" ht="14.85" customHeight="1" x14ac:dyDescent="0.2">
      <c r="A35" s="27"/>
      <c r="B35" s="47" t="s">
        <v>118</v>
      </c>
      <c r="C35" s="44"/>
      <c r="D35" s="57"/>
      <c r="E35" s="57"/>
      <c r="F35" s="57"/>
      <c r="G35" s="57"/>
      <c r="H35" s="55"/>
      <c r="I35" s="57"/>
      <c r="J35" s="57"/>
      <c r="K35" s="57"/>
      <c r="L35" s="57"/>
      <c r="M35" s="55"/>
      <c r="N35" s="57"/>
      <c r="O35" s="57"/>
      <c r="P35" s="57"/>
      <c r="Q35" s="57"/>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row>
    <row r="36" spans="1:194" ht="14.85" customHeight="1" x14ac:dyDescent="0.2">
      <c r="A36" s="27"/>
      <c r="B36" s="47" t="s">
        <v>119</v>
      </c>
      <c r="C36" s="44"/>
      <c r="D36" s="57"/>
      <c r="E36" s="57"/>
      <c r="F36" s="57"/>
      <c r="G36" s="57"/>
      <c r="H36" s="55"/>
      <c r="I36" s="57"/>
      <c r="J36" s="57"/>
      <c r="K36" s="57"/>
      <c r="L36" s="57"/>
      <c r="M36" s="55"/>
      <c r="N36" s="57"/>
      <c r="O36" s="57"/>
      <c r="P36" s="57"/>
      <c r="Q36" s="57"/>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row>
    <row r="37" spans="1:194" ht="14.85" customHeight="1" x14ac:dyDescent="0.2">
      <c r="A37" s="27"/>
      <c r="B37" s="47" t="s">
        <v>120</v>
      </c>
      <c r="C37" s="44"/>
      <c r="D37" s="57"/>
      <c r="E37" s="57"/>
      <c r="F37" s="57"/>
      <c r="G37" s="57"/>
      <c r="H37" s="55"/>
      <c r="I37" s="57"/>
      <c r="J37" s="57"/>
      <c r="K37" s="57"/>
      <c r="L37" s="57"/>
      <c r="M37" s="55"/>
      <c r="N37" s="57"/>
      <c r="O37" s="57"/>
      <c r="P37" s="57"/>
      <c r="Q37" s="57"/>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row>
    <row r="38" spans="1:194" ht="14.85" customHeight="1" x14ac:dyDescent="0.2">
      <c r="A38" s="27"/>
      <c r="B38" s="47" t="s">
        <v>102</v>
      </c>
      <c r="C38" s="44"/>
      <c r="D38" s="57"/>
      <c r="E38" s="57"/>
      <c r="F38" s="57"/>
      <c r="G38" s="57"/>
      <c r="H38" s="55"/>
      <c r="I38" s="57"/>
      <c r="J38" s="57"/>
      <c r="K38" s="57"/>
      <c r="L38" s="57"/>
      <c r="M38" s="55"/>
      <c r="N38" s="57"/>
      <c r="O38" s="57"/>
      <c r="P38" s="57"/>
      <c r="Q38" s="57"/>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row>
    <row r="39" spans="1:194" ht="14.85" customHeight="1" x14ac:dyDescent="0.2">
      <c r="A39" s="27"/>
      <c r="B39" s="56" t="s">
        <v>121</v>
      </c>
      <c r="C39" s="44"/>
      <c r="D39" s="54">
        <f>SUM(D40:D46)</f>
        <v>0</v>
      </c>
      <c r="E39" s="54">
        <f>SUM(E40:E46)</f>
        <v>0</v>
      </c>
      <c r="F39" s="54">
        <f>SUM(F40:F46)</f>
        <v>0</v>
      </c>
      <c r="G39" s="54">
        <f>SUM(G40:G46)</f>
        <v>0</v>
      </c>
      <c r="H39" s="55"/>
      <c r="I39" s="54">
        <f>SUM(I40:I46)</f>
        <v>0</v>
      </c>
      <c r="J39" s="54">
        <f>SUM(J40:J46)</f>
        <v>0</v>
      </c>
      <c r="K39" s="54">
        <f>SUM(K40:K46)</f>
        <v>0</v>
      </c>
      <c r="L39" s="54">
        <f>SUM(L40:L46)</f>
        <v>0</v>
      </c>
      <c r="M39" s="55"/>
      <c r="N39" s="54">
        <f>SUM(N40:N46)</f>
        <v>0</v>
      </c>
      <c r="O39" s="54">
        <f>SUM(O40:O46)</f>
        <v>0</v>
      </c>
      <c r="P39" s="54">
        <f>SUM(P40:P46)</f>
        <v>0</v>
      </c>
      <c r="Q39" s="54">
        <f>SUM(Q40:Q46)</f>
        <v>0</v>
      </c>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row>
    <row r="40" spans="1:194" ht="14.85" customHeight="1" x14ac:dyDescent="0.2">
      <c r="A40" s="27"/>
      <c r="B40" s="47" t="s">
        <v>122</v>
      </c>
      <c r="C40" s="44"/>
      <c r="D40" s="57"/>
      <c r="E40" s="57"/>
      <c r="F40" s="57"/>
      <c r="G40" s="57"/>
      <c r="H40" s="55"/>
      <c r="I40" s="57"/>
      <c r="J40" s="57"/>
      <c r="K40" s="57"/>
      <c r="L40" s="57"/>
      <c r="M40" s="55"/>
      <c r="N40" s="57"/>
      <c r="O40" s="57"/>
      <c r="P40" s="57"/>
      <c r="Q40" s="57"/>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row>
    <row r="41" spans="1:194" ht="14.85" customHeight="1" x14ac:dyDescent="0.2">
      <c r="A41" s="27"/>
      <c r="B41" s="47" t="s">
        <v>111</v>
      </c>
      <c r="C41" s="44"/>
      <c r="D41" s="57"/>
      <c r="E41" s="57"/>
      <c r="F41" s="57"/>
      <c r="G41" s="57"/>
      <c r="H41" s="55"/>
      <c r="I41" s="57"/>
      <c r="J41" s="57"/>
      <c r="K41" s="57"/>
      <c r="L41" s="57"/>
      <c r="M41" s="55"/>
      <c r="N41" s="57"/>
      <c r="O41" s="57"/>
      <c r="P41" s="57"/>
      <c r="Q41" s="57"/>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row>
    <row r="42" spans="1:194" ht="14.85" customHeight="1" x14ac:dyDescent="0.2">
      <c r="A42" s="27"/>
      <c r="B42" s="47" t="s">
        <v>113</v>
      </c>
      <c r="C42" s="44"/>
      <c r="D42" s="57"/>
      <c r="E42" s="57"/>
      <c r="F42" s="57"/>
      <c r="G42" s="57"/>
      <c r="H42" s="55"/>
      <c r="I42" s="57"/>
      <c r="J42" s="57"/>
      <c r="K42" s="57"/>
      <c r="L42" s="57"/>
      <c r="M42" s="55"/>
      <c r="N42" s="57"/>
      <c r="O42" s="57"/>
      <c r="P42" s="57"/>
      <c r="Q42" s="57"/>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row>
    <row r="43" spans="1:194" ht="14.85" customHeight="1" x14ac:dyDescent="0.2">
      <c r="A43" s="27"/>
      <c r="B43" s="47" t="s">
        <v>123</v>
      </c>
      <c r="C43" s="44"/>
      <c r="D43" s="57"/>
      <c r="E43" s="57"/>
      <c r="F43" s="57"/>
      <c r="G43" s="57"/>
      <c r="H43" s="55"/>
      <c r="I43" s="57"/>
      <c r="J43" s="57"/>
      <c r="K43" s="57"/>
      <c r="L43" s="57"/>
      <c r="M43" s="55"/>
      <c r="N43" s="57"/>
      <c r="O43" s="57"/>
      <c r="P43" s="57"/>
      <c r="Q43" s="57"/>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row>
    <row r="44" spans="1:194" ht="14.85" customHeight="1" x14ac:dyDescent="0.2">
      <c r="A44" s="27"/>
      <c r="B44" s="47" t="s">
        <v>124</v>
      </c>
      <c r="C44" s="44"/>
      <c r="D44" s="57"/>
      <c r="E44" s="57"/>
      <c r="F44" s="57"/>
      <c r="G44" s="57"/>
      <c r="H44" s="55"/>
      <c r="I44" s="57"/>
      <c r="J44" s="57"/>
      <c r="K44" s="57"/>
      <c r="L44" s="57"/>
      <c r="M44" s="55"/>
      <c r="N44" s="57"/>
      <c r="O44" s="57"/>
      <c r="P44" s="57"/>
      <c r="Q44" s="57"/>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row>
    <row r="45" spans="1:194" ht="14.85" customHeight="1" x14ac:dyDescent="0.2">
      <c r="A45" s="27"/>
      <c r="B45" s="47" t="s">
        <v>125</v>
      </c>
      <c r="C45" s="44"/>
      <c r="D45" s="57"/>
      <c r="E45" s="57"/>
      <c r="F45" s="57"/>
      <c r="G45" s="57"/>
      <c r="H45" s="55"/>
      <c r="I45" s="57"/>
      <c r="J45" s="57"/>
      <c r="K45" s="57"/>
      <c r="L45" s="57"/>
      <c r="M45" s="55"/>
      <c r="N45" s="57"/>
      <c r="O45" s="57"/>
      <c r="P45" s="57"/>
      <c r="Q45" s="57"/>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row>
    <row r="46" spans="1:194" ht="14.85" customHeight="1" x14ac:dyDescent="0.2">
      <c r="A46" s="27"/>
      <c r="B46" s="47" t="s">
        <v>126</v>
      </c>
      <c r="C46" s="44"/>
      <c r="D46" s="57"/>
      <c r="E46" s="57"/>
      <c r="F46" s="57"/>
      <c r="G46" s="57"/>
      <c r="H46" s="55"/>
      <c r="I46" s="57"/>
      <c r="J46" s="57"/>
      <c r="K46" s="57"/>
      <c r="L46" s="57"/>
      <c r="M46" s="55"/>
      <c r="N46" s="57"/>
      <c r="O46" s="57"/>
      <c r="P46" s="57"/>
      <c r="Q46" s="57"/>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row>
    <row r="47" spans="1:194" ht="14.85" customHeight="1" x14ac:dyDescent="0.2">
      <c r="A47" s="27"/>
      <c r="B47" s="56" t="s">
        <v>109</v>
      </c>
      <c r="C47" s="44"/>
      <c r="D47" s="54">
        <f>SUM(D48:D50)</f>
        <v>0</v>
      </c>
      <c r="E47" s="54">
        <f>SUM(E48:E50)</f>
        <v>0</v>
      </c>
      <c r="F47" s="54">
        <f>SUM(F48:F50)</f>
        <v>0</v>
      </c>
      <c r="G47" s="54">
        <f>SUM(G48:G50)</f>
        <v>0</v>
      </c>
      <c r="H47" s="55"/>
      <c r="I47" s="54">
        <f>SUM(I48:I50)</f>
        <v>0</v>
      </c>
      <c r="J47" s="54">
        <f>SUM(J48:J50)</f>
        <v>0</v>
      </c>
      <c r="K47" s="54">
        <f>SUM(K48:K50)</f>
        <v>0</v>
      </c>
      <c r="L47" s="54">
        <f>SUM(L48:L50)</f>
        <v>0</v>
      </c>
      <c r="M47" s="55"/>
      <c r="N47" s="54">
        <f>SUM(N48:N50)</f>
        <v>0</v>
      </c>
      <c r="O47" s="54">
        <f>SUM(O48:O50)</f>
        <v>0</v>
      </c>
      <c r="P47" s="54">
        <f>SUM(P48:P50)</f>
        <v>0</v>
      </c>
      <c r="Q47" s="54">
        <f>SUM(Q48:Q50)</f>
        <v>0</v>
      </c>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row>
    <row r="48" spans="1:194" ht="14.85" customHeight="1" x14ac:dyDescent="0.2">
      <c r="A48" s="27"/>
      <c r="B48" s="47" t="s">
        <v>110</v>
      </c>
      <c r="C48" s="44"/>
      <c r="D48" s="57"/>
      <c r="E48" s="57"/>
      <c r="F48" s="57"/>
      <c r="G48" s="57"/>
      <c r="H48" s="55"/>
      <c r="I48" s="57"/>
      <c r="J48" s="57"/>
      <c r="K48" s="57"/>
      <c r="L48" s="57"/>
      <c r="M48" s="55"/>
      <c r="N48" s="57"/>
      <c r="O48" s="57"/>
      <c r="P48" s="57"/>
      <c r="Q48" s="57"/>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row>
    <row r="49" spans="1:194" ht="14.85" customHeight="1" x14ac:dyDescent="0.2">
      <c r="A49" s="27"/>
      <c r="B49" s="47" t="s">
        <v>114</v>
      </c>
      <c r="C49" s="44"/>
      <c r="D49" s="57"/>
      <c r="E49" s="57"/>
      <c r="F49" s="57"/>
      <c r="G49" s="57"/>
      <c r="H49" s="55"/>
      <c r="I49" s="57"/>
      <c r="J49" s="57"/>
      <c r="K49" s="57"/>
      <c r="L49" s="57"/>
      <c r="M49" s="55"/>
      <c r="N49" s="57"/>
      <c r="O49" s="57"/>
      <c r="P49" s="57"/>
      <c r="Q49" s="57"/>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row>
    <row r="50" spans="1:194" ht="14.85" customHeight="1" x14ac:dyDescent="0.2">
      <c r="A50" s="27"/>
      <c r="B50" s="47" t="s">
        <v>127</v>
      </c>
      <c r="C50" s="44"/>
      <c r="D50" s="57"/>
      <c r="E50" s="57"/>
      <c r="F50" s="57"/>
      <c r="G50" s="57"/>
      <c r="H50" s="55"/>
      <c r="I50" s="57"/>
      <c r="J50" s="57"/>
      <c r="K50" s="57"/>
      <c r="L50" s="57"/>
      <c r="M50" s="55"/>
      <c r="N50" s="57"/>
      <c r="O50" s="57"/>
      <c r="P50" s="57"/>
      <c r="Q50" s="57"/>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row>
    <row r="51" spans="1:194" ht="14.85" customHeight="1" x14ac:dyDescent="0.2">
      <c r="A51" s="27"/>
      <c r="B51" s="56" t="s">
        <v>128</v>
      </c>
      <c r="C51" s="44"/>
      <c r="D51" s="57"/>
      <c r="E51" s="57"/>
      <c r="F51" s="57"/>
      <c r="G51" s="57"/>
      <c r="H51" s="55"/>
      <c r="I51" s="57"/>
      <c r="J51" s="57"/>
      <c r="K51" s="57"/>
      <c r="L51" s="57"/>
      <c r="M51" s="55"/>
      <c r="N51" s="57"/>
      <c r="O51" s="57"/>
      <c r="P51" s="57"/>
      <c r="Q51" s="57"/>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row>
    <row r="52" spans="1:194" ht="14.85" customHeight="1" x14ac:dyDescent="0.2">
      <c r="A52" s="27"/>
      <c r="B52" s="43" t="s">
        <v>129</v>
      </c>
      <c r="C52" s="44"/>
      <c r="D52" s="54">
        <f>D32+D12</f>
        <v>0</v>
      </c>
      <c r="E52" s="54">
        <f>E32+E12</f>
        <v>0</v>
      </c>
      <c r="F52" s="54">
        <f>F32+F12</f>
        <v>0</v>
      </c>
      <c r="G52" s="54">
        <f>G32+G12</f>
        <v>0</v>
      </c>
      <c r="H52" s="55"/>
      <c r="I52" s="54">
        <f>I32+I12</f>
        <v>0</v>
      </c>
      <c r="J52" s="54">
        <f>J32+J12</f>
        <v>0</v>
      </c>
      <c r="K52" s="54">
        <f>K32+K12</f>
        <v>0</v>
      </c>
      <c r="L52" s="54">
        <f>L32+L12</f>
        <v>0</v>
      </c>
      <c r="M52" s="55"/>
      <c r="N52" s="54">
        <f>N32+N12</f>
        <v>0</v>
      </c>
      <c r="O52" s="54">
        <f>O32+O12</f>
        <v>0</v>
      </c>
      <c r="P52" s="54">
        <f>P32+P12</f>
        <v>0</v>
      </c>
      <c r="Q52" s="54">
        <f>Q32+Q12</f>
        <v>0</v>
      </c>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row>
    <row r="53" spans="1:194" ht="23.45" customHeight="1" x14ac:dyDescent="0.2">
      <c r="A53" s="27"/>
      <c r="B53" s="59" t="s">
        <v>130</v>
      </c>
      <c r="D53" s="60"/>
      <c r="E53" s="60"/>
      <c r="F53" s="60"/>
      <c r="G53" s="60"/>
      <c r="H53" s="55"/>
      <c r="I53" s="60"/>
      <c r="J53" s="60"/>
      <c r="K53" s="60"/>
      <c r="L53" s="60"/>
      <c r="M53" s="55"/>
      <c r="N53" s="60"/>
      <c r="O53" s="60"/>
      <c r="P53" s="60"/>
      <c r="Q53" s="60"/>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row>
    <row r="54" spans="1:194" ht="14.85" customHeight="1" x14ac:dyDescent="0.2">
      <c r="A54" s="27"/>
      <c r="B54" s="43" t="s">
        <v>131</v>
      </c>
      <c r="C54" s="44"/>
      <c r="D54" s="54">
        <f>SUM(D55:D59,D63:D64)</f>
        <v>0</v>
      </c>
      <c r="E54" s="54">
        <f>SUM(E55:E59,E63:E64)</f>
        <v>0</v>
      </c>
      <c r="F54" s="54">
        <f>SUM(F55:F59,F63:F64)</f>
        <v>0</v>
      </c>
      <c r="G54" s="54">
        <f>SUM(G55:G59,G63:G64)</f>
        <v>0</v>
      </c>
      <c r="H54" s="55"/>
      <c r="I54" s="54">
        <f>SUM(I55:I59,I63:I64)</f>
        <v>0</v>
      </c>
      <c r="J54" s="54">
        <f>SUM(J55:J59,J63:J64)</f>
        <v>0</v>
      </c>
      <c r="K54" s="54">
        <f>SUM(K55:K59,K63:K64)</f>
        <v>0</v>
      </c>
      <c r="L54" s="54">
        <f>SUM(L55:L59,L63:L64)</f>
        <v>0</v>
      </c>
      <c r="M54" s="55"/>
      <c r="N54" s="54">
        <f>SUM(N55:N59,N63:N64)</f>
        <v>0</v>
      </c>
      <c r="O54" s="54">
        <f>SUM(O55:O59,O63:O64)</f>
        <v>0</v>
      </c>
      <c r="P54" s="54">
        <f>SUM(P55:P59,P63:P64)</f>
        <v>0</v>
      </c>
      <c r="Q54" s="54">
        <f>SUM(Q55:Q59,Q63:Q64)</f>
        <v>0</v>
      </c>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row>
    <row r="55" spans="1:194" ht="14.85" customHeight="1" x14ac:dyDescent="0.2">
      <c r="A55" s="27"/>
      <c r="B55" s="56" t="s">
        <v>132</v>
      </c>
      <c r="C55" s="44"/>
      <c r="D55" s="57"/>
      <c r="E55" s="57"/>
      <c r="F55" s="57"/>
      <c r="G55" s="57"/>
      <c r="H55" s="55"/>
      <c r="I55" s="57"/>
      <c r="J55" s="57"/>
      <c r="K55" s="57"/>
      <c r="L55" s="57"/>
      <c r="M55" s="55"/>
      <c r="N55" s="57"/>
      <c r="O55" s="57"/>
      <c r="P55" s="57"/>
      <c r="Q55" s="57"/>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row>
    <row r="56" spans="1:194" ht="14.85" customHeight="1" x14ac:dyDescent="0.2">
      <c r="A56" s="27"/>
      <c r="B56" s="56" t="s">
        <v>133</v>
      </c>
      <c r="C56" s="44"/>
      <c r="D56" s="57"/>
      <c r="E56" s="57"/>
      <c r="F56" s="57"/>
      <c r="G56" s="57"/>
      <c r="H56" s="55"/>
      <c r="I56" s="57"/>
      <c r="J56" s="57"/>
      <c r="K56" s="57"/>
      <c r="L56" s="57"/>
      <c r="M56" s="55"/>
      <c r="N56" s="57"/>
      <c r="O56" s="57"/>
      <c r="P56" s="57"/>
      <c r="Q56" s="57"/>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row>
    <row r="57" spans="1:194" ht="14.85" customHeight="1" x14ac:dyDescent="0.2">
      <c r="A57" s="27"/>
      <c r="B57" s="56" t="s">
        <v>134</v>
      </c>
      <c r="C57" s="44"/>
      <c r="D57" s="57"/>
      <c r="E57" s="57"/>
      <c r="F57" s="57"/>
      <c r="G57" s="57"/>
      <c r="H57" s="55"/>
      <c r="I57" s="57"/>
      <c r="J57" s="57"/>
      <c r="K57" s="57"/>
      <c r="L57" s="57"/>
      <c r="M57" s="55"/>
      <c r="N57" s="57"/>
      <c r="O57" s="57"/>
      <c r="P57" s="57"/>
      <c r="Q57" s="57"/>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row>
    <row r="58" spans="1:194" ht="14.85" customHeight="1" x14ac:dyDescent="0.2">
      <c r="A58" s="27"/>
      <c r="B58" s="56" t="s">
        <v>135</v>
      </c>
      <c r="C58" s="44"/>
      <c r="D58" s="57"/>
      <c r="E58" s="57"/>
      <c r="F58" s="57"/>
      <c r="G58" s="57"/>
      <c r="H58" s="55"/>
      <c r="I58" s="57"/>
      <c r="J58" s="57"/>
      <c r="K58" s="57"/>
      <c r="L58" s="57"/>
      <c r="M58" s="55"/>
      <c r="N58" s="57"/>
      <c r="O58" s="57"/>
      <c r="P58" s="57"/>
      <c r="Q58" s="57"/>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c r="EO58" s="55"/>
      <c r="EP58" s="55"/>
      <c r="EQ58" s="55"/>
      <c r="ER58" s="55"/>
      <c r="ES58" s="55"/>
      <c r="ET58" s="55"/>
      <c r="EU58" s="55"/>
      <c r="EV58" s="55"/>
      <c r="EW58" s="55"/>
      <c r="EX58" s="55"/>
      <c r="EY58" s="55"/>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5"/>
    </row>
    <row r="59" spans="1:194" ht="14.85" customHeight="1" x14ac:dyDescent="0.2">
      <c r="A59" s="27"/>
      <c r="B59" s="56" t="s">
        <v>136</v>
      </c>
      <c r="C59" s="44"/>
      <c r="D59" s="54">
        <f>SUM(D60:D62)</f>
        <v>0</v>
      </c>
      <c r="E59" s="54">
        <f>SUM(E60:E62)</f>
        <v>0</v>
      </c>
      <c r="F59" s="54">
        <f>SUM(F60:F62)</f>
        <v>0</v>
      </c>
      <c r="G59" s="54">
        <f>SUM(G60:G62)</f>
        <v>0</v>
      </c>
      <c r="H59" s="55"/>
      <c r="I59" s="54">
        <f>SUM(I60:I62)</f>
        <v>0</v>
      </c>
      <c r="J59" s="54">
        <f>SUM(J60:J62)</f>
        <v>0</v>
      </c>
      <c r="K59" s="54">
        <f>SUM(K60:K62)</f>
        <v>0</v>
      </c>
      <c r="L59" s="54">
        <f>SUM(L60:L62)</f>
        <v>0</v>
      </c>
      <c r="M59" s="55"/>
      <c r="N59" s="54">
        <f>SUM(N60:N62)</f>
        <v>0</v>
      </c>
      <c r="O59" s="54">
        <f>SUM(O60:O62)</f>
        <v>0</v>
      </c>
      <c r="P59" s="54">
        <f>SUM(P60:P62)</f>
        <v>0</v>
      </c>
      <c r="Q59" s="54">
        <f>SUM(Q60:Q62)</f>
        <v>0</v>
      </c>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row>
    <row r="60" spans="1:194" ht="14.85" customHeight="1" x14ac:dyDescent="0.2">
      <c r="A60" s="27"/>
      <c r="B60" s="47" t="s">
        <v>137</v>
      </c>
      <c r="C60" s="44"/>
      <c r="D60" s="57"/>
      <c r="E60" s="57"/>
      <c r="F60" s="57"/>
      <c r="G60" s="57"/>
      <c r="H60" s="55"/>
      <c r="I60" s="57"/>
      <c r="J60" s="57"/>
      <c r="K60" s="57"/>
      <c r="L60" s="57"/>
      <c r="M60" s="55"/>
      <c r="N60" s="57"/>
      <c r="O60" s="57"/>
      <c r="P60" s="57"/>
      <c r="Q60" s="57"/>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row>
    <row r="61" spans="1:194" ht="24" x14ac:dyDescent="0.2">
      <c r="A61" s="27"/>
      <c r="B61" s="51" t="s">
        <v>138</v>
      </c>
      <c r="C61" s="44"/>
      <c r="D61" s="57"/>
      <c r="E61" s="57"/>
      <c r="F61" s="57"/>
      <c r="G61" s="57"/>
      <c r="H61" s="55"/>
      <c r="I61" s="57"/>
      <c r="J61" s="57"/>
      <c r="K61" s="57"/>
      <c r="L61" s="57"/>
      <c r="M61" s="55"/>
      <c r="N61" s="57"/>
      <c r="O61" s="57"/>
      <c r="P61" s="57"/>
      <c r="Q61" s="57"/>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row>
    <row r="62" spans="1:194" ht="14.85" customHeight="1" x14ac:dyDescent="0.2">
      <c r="A62" s="27"/>
      <c r="B62" s="47" t="s">
        <v>136</v>
      </c>
      <c r="C62" s="44"/>
      <c r="D62" s="57"/>
      <c r="E62" s="57"/>
      <c r="F62" s="57"/>
      <c r="G62" s="57"/>
      <c r="H62" s="55"/>
      <c r="I62" s="57"/>
      <c r="J62" s="57"/>
      <c r="K62" s="57"/>
      <c r="L62" s="57"/>
      <c r="M62" s="55"/>
      <c r="N62" s="57"/>
      <c r="O62" s="57"/>
      <c r="P62" s="57"/>
      <c r="Q62" s="57"/>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row>
    <row r="63" spans="1:194" ht="14.85" customHeight="1" x14ac:dyDescent="0.2">
      <c r="A63" s="27"/>
      <c r="B63" s="56" t="s">
        <v>139</v>
      </c>
      <c r="C63" s="44"/>
      <c r="D63" s="57"/>
      <c r="E63" s="57"/>
      <c r="F63" s="57"/>
      <c r="G63" s="57"/>
      <c r="H63" s="55"/>
      <c r="I63" s="57"/>
      <c r="J63" s="57"/>
      <c r="K63" s="57"/>
      <c r="L63" s="57"/>
      <c r="M63" s="55"/>
      <c r="N63" s="57"/>
      <c r="O63" s="57"/>
      <c r="P63" s="57"/>
      <c r="Q63" s="57"/>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row>
    <row r="64" spans="1:194" ht="14.85" customHeight="1" x14ac:dyDescent="0.2">
      <c r="A64" s="27"/>
      <c r="B64" s="56" t="s">
        <v>140</v>
      </c>
      <c r="C64" s="44"/>
      <c r="D64" s="57"/>
      <c r="E64" s="57"/>
      <c r="F64" s="57"/>
      <c r="G64" s="57"/>
      <c r="H64" s="55"/>
      <c r="I64" s="57"/>
      <c r="J64" s="57"/>
      <c r="K64" s="57"/>
      <c r="L64" s="57"/>
      <c r="M64" s="55"/>
      <c r="N64" s="57"/>
      <c r="O64" s="57"/>
      <c r="P64" s="57"/>
      <c r="Q64" s="57"/>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row>
    <row r="65" spans="1:194" ht="14.85" customHeight="1" x14ac:dyDescent="0.2">
      <c r="A65" s="27"/>
      <c r="B65" s="43" t="s">
        <v>141</v>
      </c>
      <c r="C65" s="44"/>
      <c r="D65" s="54">
        <f>SUM(D66:D67)</f>
        <v>0</v>
      </c>
      <c r="E65" s="54">
        <f>SUM(E66:E67)</f>
        <v>0</v>
      </c>
      <c r="F65" s="54">
        <f>SUM(F66:F67)</f>
        <v>0</v>
      </c>
      <c r="G65" s="54">
        <f>SUM(G66:G67)</f>
        <v>0</v>
      </c>
      <c r="H65" s="55"/>
      <c r="I65" s="54">
        <f>SUM(I66:I67)</f>
        <v>0</v>
      </c>
      <c r="J65" s="54">
        <f>SUM(J66:J67)</f>
        <v>0</v>
      </c>
      <c r="K65" s="54">
        <f>SUM(K66:K67)</f>
        <v>0</v>
      </c>
      <c r="L65" s="54">
        <f>SUM(L66:L67)</f>
        <v>0</v>
      </c>
      <c r="M65" s="55"/>
      <c r="N65" s="54">
        <f>SUM(N66:N67)</f>
        <v>0</v>
      </c>
      <c r="O65" s="54">
        <f>SUM(O66:O67)</f>
        <v>0</v>
      </c>
      <c r="P65" s="54">
        <f>SUM(P66:P67)</f>
        <v>0</v>
      </c>
      <c r="Q65" s="54">
        <f>SUM(Q66:Q67)</f>
        <v>0</v>
      </c>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row>
    <row r="66" spans="1:194" ht="14.85" customHeight="1" x14ac:dyDescent="0.2">
      <c r="A66" s="27"/>
      <c r="B66" s="56" t="s">
        <v>142</v>
      </c>
      <c r="C66" s="44"/>
      <c r="D66" s="57"/>
      <c r="E66" s="57"/>
      <c r="F66" s="57"/>
      <c r="G66" s="57"/>
      <c r="H66" s="55"/>
      <c r="I66" s="57"/>
      <c r="J66" s="57"/>
      <c r="K66" s="57"/>
      <c r="L66" s="57"/>
      <c r="M66" s="55"/>
      <c r="N66" s="57"/>
      <c r="O66" s="57"/>
      <c r="P66" s="57"/>
      <c r="Q66" s="57"/>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row>
    <row r="67" spans="1:194" ht="14.85" customHeight="1" x14ac:dyDescent="0.2">
      <c r="A67" s="27"/>
      <c r="B67" s="56" t="s">
        <v>143</v>
      </c>
      <c r="C67" s="44"/>
      <c r="D67" s="57"/>
      <c r="E67" s="57"/>
      <c r="F67" s="57"/>
      <c r="G67" s="57"/>
      <c r="H67" s="55"/>
      <c r="I67" s="57"/>
      <c r="J67" s="57"/>
      <c r="K67" s="57"/>
      <c r="L67" s="57"/>
      <c r="M67" s="55"/>
      <c r="N67" s="57"/>
      <c r="O67" s="57"/>
      <c r="P67" s="57"/>
      <c r="Q67" s="57"/>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row>
    <row r="68" spans="1:194" ht="14.85" customHeight="1" x14ac:dyDescent="0.2">
      <c r="A68" s="27"/>
      <c r="B68" s="43" t="s">
        <v>144</v>
      </c>
      <c r="C68" s="44"/>
      <c r="D68" s="54">
        <f>SUM(D69:D71)</f>
        <v>0</v>
      </c>
      <c r="E68" s="54">
        <f>SUM(E69:E71)</f>
        <v>0</v>
      </c>
      <c r="F68" s="54">
        <f>SUM(F69:F71)</f>
        <v>0</v>
      </c>
      <c r="G68" s="54">
        <f>SUM(G69:G71)</f>
        <v>0</v>
      </c>
      <c r="H68" s="55"/>
      <c r="I68" s="54">
        <f>SUM(I69:I71)</f>
        <v>0</v>
      </c>
      <c r="J68" s="54">
        <f>SUM(J69:J71)</f>
        <v>0</v>
      </c>
      <c r="K68" s="54">
        <f>SUM(K69:K71)</f>
        <v>0</v>
      </c>
      <c r="L68" s="54">
        <f>SUM(L69:L71)</f>
        <v>0</v>
      </c>
      <c r="M68" s="55"/>
      <c r="N68" s="54">
        <f>SUM(N69:N71)</f>
        <v>0</v>
      </c>
      <c r="O68" s="54">
        <f>SUM(O69:O71)</f>
        <v>0</v>
      </c>
      <c r="P68" s="54">
        <f>SUM(P69:P71)</f>
        <v>0</v>
      </c>
      <c r="Q68" s="54">
        <f>SUM(Q69:Q71)</f>
        <v>0</v>
      </c>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row>
    <row r="69" spans="1:194" ht="14.85" customHeight="1" x14ac:dyDescent="0.2">
      <c r="A69" s="27"/>
      <c r="B69" s="56" t="s">
        <v>145</v>
      </c>
      <c r="C69" s="44"/>
      <c r="D69" s="57"/>
      <c r="E69" s="57"/>
      <c r="F69" s="57"/>
      <c r="G69" s="57"/>
      <c r="H69" s="55"/>
      <c r="I69" s="57"/>
      <c r="J69" s="57"/>
      <c r="K69" s="57"/>
      <c r="L69" s="57"/>
      <c r="M69" s="55"/>
      <c r="N69" s="57"/>
      <c r="O69" s="57"/>
      <c r="P69" s="57"/>
      <c r="Q69" s="57"/>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row>
    <row r="70" spans="1:194" ht="14.85" customHeight="1" x14ac:dyDescent="0.2">
      <c r="A70" s="27"/>
      <c r="B70" s="56" t="s">
        <v>146</v>
      </c>
      <c r="C70" s="44"/>
      <c r="D70" s="57"/>
      <c r="E70" s="57"/>
      <c r="F70" s="57"/>
      <c r="G70" s="57"/>
      <c r="H70" s="55"/>
      <c r="I70" s="57"/>
      <c r="J70" s="57"/>
      <c r="K70" s="57"/>
      <c r="L70" s="57"/>
      <c r="M70" s="55"/>
      <c r="N70" s="57"/>
      <c r="O70" s="57"/>
      <c r="P70" s="57"/>
      <c r="Q70" s="57"/>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row>
    <row r="71" spans="1:194" ht="14.85" customHeight="1" x14ac:dyDescent="0.2">
      <c r="A71" s="27"/>
      <c r="B71" s="56" t="s">
        <v>147</v>
      </c>
      <c r="C71" s="44"/>
      <c r="D71" s="57"/>
      <c r="E71" s="57"/>
      <c r="F71" s="57"/>
      <c r="G71" s="57"/>
      <c r="H71" s="55"/>
      <c r="I71" s="57"/>
      <c r="J71" s="57"/>
      <c r="K71" s="57"/>
      <c r="L71" s="57"/>
      <c r="M71" s="55"/>
      <c r="N71" s="57"/>
      <c r="O71" s="57"/>
      <c r="P71" s="57"/>
      <c r="Q71" s="57"/>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row>
    <row r="72" spans="1:194" ht="14.85" customHeight="1" x14ac:dyDescent="0.2">
      <c r="A72" s="27"/>
      <c r="B72" s="43" t="s">
        <v>130</v>
      </c>
      <c r="C72" s="44"/>
      <c r="D72" s="54">
        <f>SUM(D73:D83)</f>
        <v>0</v>
      </c>
      <c r="E72" s="54">
        <f>SUM(E73:E83)</f>
        <v>0</v>
      </c>
      <c r="F72" s="54">
        <f>SUM(F73:F83)</f>
        <v>0</v>
      </c>
      <c r="G72" s="54">
        <f>SUM(G73:G83)</f>
        <v>0</v>
      </c>
      <c r="H72" s="55"/>
      <c r="I72" s="54">
        <f>SUM(I73:I83)</f>
        <v>0</v>
      </c>
      <c r="J72" s="54">
        <f>SUM(J73:J83)</f>
        <v>0</v>
      </c>
      <c r="K72" s="54">
        <f>SUM(K73:K83)</f>
        <v>0</v>
      </c>
      <c r="L72" s="54">
        <f>SUM(L73:L83)</f>
        <v>0</v>
      </c>
      <c r="M72" s="55"/>
      <c r="N72" s="54">
        <f>SUM(N73:N83)</f>
        <v>0</v>
      </c>
      <c r="O72" s="54">
        <f>SUM(O73:O83)</f>
        <v>0</v>
      </c>
      <c r="P72" s="54">
        <f>SUM(P73:P83)</f>
        <v>0</v>
      </c>
      <c r="Q72" s="54">
        <f>SUM(Q73:Q83)</f>
        <v>0</v>
      </c>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row>
    <row r="73" spans="1:194" ht="14.85" customHeight="1" x14ac:dyDescent="0.2">
      <c r="A73" s="27"/>
      <c r="B73" s="56" t="s">
        <v>148</v>
      </c>
      <c r="C73" s="44"/>
      <c r="D73" s="57"/>
      <c r="E73" s="57"/>
      <c r="F73" s="57"/>
      <c r="G73" s="57"/>
      <c r="H73" s="55"/>
      <c r="I73" s="57"/>
      <c r="J73" s="57"/>
      <c r="K73" s="57"/>
      <c r="L73" s="57"/>
      <c r="M73" s="55"/>
      <c r="N73" s="57"/>
      <c r="O73" s="57"/>
      <c r="P73" s="57"/>
      <c r="Q73" s="57"/>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row>
    <row r="74" spans="1:194" ht="14.85" customHeight="1" x14ac:dyDescent="0.2">
      <c r="A74" s="27"/>
      <c r="B74" s="56" t="s">
        <v>149</v>
      </c>
      <c r="C74" s="44"/>
      <c r="D74" s="57"/>
      <c r="E74" s="57"/>
      <c r="F74" s="57"/>
      <c r="G74" s="57"/>
      <c r="H74" s="55"/>
      <c r="I74" s="57"/>
      <c r="J74" s="57"/>
      <c r="K74" s="57"/>
      <c r="L74" s="57"/>
      <c r="M74" s="55"/>
      <c r="N74" s="57"/>
      <c r="O74" s="57"/>
      <c r="P74" s="57"/>
      <c r="Q74" s="57"/>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row>
    <row r="75" spans="1:194" ht="14.85" customHeight="1" x14ac:dyDescent="0.2">
      <c r="A75" s="27"/>
      <c r="B75" s="56" t="s">
        <v>150</v>
      </c>
      <c r="C75" s="44"/>
      <c r="D75" s="57"/>
      <c r="E75" s="57"/>
      <c r="F75" s="57"/>
      <c r="G75" s="57"/>
      <c r="H75" s="55"/>
      <c r="I75" s="57"/>
      <c r="J75" s="57"/>
      <c r="K75" s="57"/>
      <c r="L75" s="57"/>
      <c r="M75" s="55"/>
      <c r="N75" s="57"/>
      <c r="O75" s="57"/>
      <c r="P75" s="57"/>
      <c r="Q75" s="57"/>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c r="FH75" s="55"/>
      <c r="FI75" s="55"/>
      <c r="FJ75" s="55"/>
      <c r="FK75" s="55"/>
      <c r="FL75" s="55"/>
      <c r="FM75" s="55"/>
      <c r="FN75" s="55"/>
      <c r="FO75" s="55"/>
      <c r="FP75" s="55"/>
      <c r="FQ75" s="55"/>
      <c r="FR75" s="55"/>
      <c r="FS75" s="55"/>
      <c r="FT75" s="55"/>
      <c r="FU75" s="55"/>
      <c r="FV75" s="55"/>
      <c r="FW75" s="55"/>
      <c r="FX75" s="55"/>
      <c r="FY75" s="55"/>
      <c r="FZ75" s="55"/>
      <c r="GA75" s="55"/>
      <c r="GB75" s="55"/>
      <c r="GC75" s="55"/>
      <c r="GD75" s="55"/>
      <c r="GE75" s="55"/>
      <c r="GF75" s="55"/>
      <c r="GG75" s="55"/>
      <c r="GH75" s="55"/>
      <c r="GI75" s="55"/>
      <c r="GJ75" s="55"/>
      <c r="GK75" s="55"/>
      <c r="GL75" s="55"/>
    </row>
    <row r="76" spans="1:194" ht="14.85" customHeight="1" x14ac:dyDescent="0.2">
      <c r="A76" s="27"/>
      <c r="B76" s="56" t="s">
        <v>151</v>
      </c>
      <c r="C76" s="44"/>
      <c r="D76" s="57"/>
      <c r="E76" s="57"/>
      <c r="F76" s="57"/>
      <c r="G76" s="57"/>
      <c r="H76" s="55"/>
      <c r="I76" s="57"/>
      <c r="J76" s="57"/>
      <c r="K76" s="57"/>
      <c r="L76" s="57"/>
      <c r="M76" s="55"/>
      <c r="N76" s="57"/>
      <c r="O76" s="57"/>
      <c r="P76" s="57"/>
      <c r="Q76" s="57"/>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row>
    <row r="77" spans="1:194" ht="14.85" customHeight="1" x14ac:dyDescent="0.2">
      <c r="A77" s="27"/>
      <c r="B77" s="56" t="s">
        <v>152</v>
      </c>
      <c r="C77" s="44"/>
      <c r="D77" s="57"/>
      <c r="E77" s="57"/>
      <c r="F77" s="57"/>
      <c r="G77" s="57"/>
      <c r="H77" s="55"/>
      <c r="I77" s="57"/>
      <c r="J77" s="57"/>
      <c r="K77" s="57"/>
      <c r="L77" s="57"/>
      <c r="M77" s="55"/>
      <c r="N77" s="57"/>
      <c r="O77" s="57"/>
      <c r="P77" s="57"/>
      <c r="Q77" s="57"/>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row>
    <row r="78" spans="1:194" ht="14.85" customHeight="1" x14ac:dyDescent="0.2">
      <c r="A78" s="27"/>
      <c r="B78" s="56" t="s">
        <v>153</v>
      </c>
      <c r="C78" s="44"/>
      <c r="D78" s="57"/>
      <c r="E78" s="57"/>
      <c r="F78" s="57"/>
      <c r="G78" s="57"/>
      <c r="H78" s="55"/>
      <c r="I78" s="57"/>
      <c r="J78" s="57"/>
      <c r="K78" s="57"/>
      <c r="L78" s="57"/>
      <c r="M78" s="55"/>
      <c r="N78" s="57"/>
      <c r="O78" s="57"/>
      <c r="P78" s="57"/>
      <c r="Q78" s="57"/>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55"/>
      <c r="FX78" s="55"/>
      <c r="FY78" s="55"/>
      <c r="FZ78" s="55"/>
      <c r="GA78" s="55"/>
      <c r="GB78" s="55"/>
      <c r="GC78" s="55"/>
      <c r="GD78" s="55"/>
      <c r="GE78" s="55"/>
      <c r="GF78" s="55"/>
      <c r="GG78" s="55"/>
      <c r="GH78" s="55"/>
      <c r="GI78" s="55"/>
      <c r="GJ78" s="55"/>
      <c r="GK78" s="55"/>
      <c r="GL78" s="55"/>
    </row>
    <row r="79" spans="1:194" ht="14.85" customHeight="1" x14ac:dyDescent="0.2">
      <c r="A79" s="27"/>
      <c r="B79" s="56" t="s">
        <v>154</v>
      </c>
      <c r="C79" s="44"/>
      <c r="D79" s="57"/>
      <c r="E79" s="57"/>
      <c r="F79" s="57"/>
      <c r="G79" s="57"/>
      <c r="H79" s="55"/>
      <c r="I79" s="57"/>
      <c r="J79" s="57"/>
      <c r="K79" s="57"/>
      <c r="L79" s="57"/>
      <c r="M79" s="55"/>
      <c r="N79" s="57"/>
      <c r="O79" s="57"/>
      <c r="P79" s="57"/>
      <c r="Q79" s="57"/>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c r="EO79" s="55"/>
      <c r="EP79" s="55"/>
      <c r="EQ79" s="55"/>
      <c r="ER79" s="55"/>
      <c r="ES79" s="55"/>
      <c r="ET79" s="55"/>
      <c r="EU79" s="55"/>
      <c r="EV79" s="55"/>
      <c r="EW79" s="55"/>
      <c r="EX79" s="55"/>
      <c r="EY79" s="55"/>
      <c r="EZ79" s="55"/>
      <c r="FA79" s="55"/>
      <c r="FB79" s="55"/>
      <c r="FC79" s="55"/>
      <c r="FD79" s="55"/>
      <c r="FE79" s="55"/>
      <c r="FF79" s="55"/>
      <c r="FG79" s="55"/>
      <c r="FH79" s="55"/>
      <c r="FI79" s="55"/>
      <c r="FJ79" s="55"/>
      <c r="FK79" s="55"/>
      <c r="FL79" s="55"/>
      <c r="FM79" s="55"/>
      <c r="FN79" s="55"/>
      <c r="FO79" s="55"/>
      <c r="FP79" s="55"/>
      <c r="FQ79" s="55"/>
      <c r="FR79" s="55"/>
      <c r="FS79" s="55"/>
      <c r="FT79" s="55"/>
      <c r="FU79" s="55"/>
      <c r="FV79" s="55"/>
      <c r="FW79" s="55"/>
      <c r="FX79" s="55"/>
      <c r="FY79" s="55"/>
      <c r="FZ79" s="55"/>
      <c r="GA79" s="55"/>
      <c r="GB79" s="55"/>
      <c r="GC79" s="55"/>
      <c r="GD79" s="55"/>
      <c r="GE79" s="55"/>
      <c r="GF79" s="55"/>
      <c r="GG79" s="55"/>
      <c r="GH79" s="55"/>
      <c r="GI79" s="55"/>
      <c r="GJ79" s="55"/>
      <c r="GK79" s="55"/>
      <c r="GL79" s="55"/>
    </row>
    <row r="80" spans="1:194" ht="14.85" customHeight="1" x14ac:dyDescent="0.2">
      <c r="A80" s="27"/>
      <c r="B80" s="56" t="s">
        <v>155</v>
      </c>
      <c r="C80" s="44"/>
      <c r="D80" s="57"/>
      <c r="E80" s="57"/>
      <c r="F80" s="57"/>
      <c r="G80" s="57"/>
      <c r="H80" s="55"/>
      <c r="I80" s="57"/>
      <c r="J80" s="57"/>
      <c r="K80" s="57"/>
      <c r="L80" s="57"/>
      <c r="M80" s="55"/>
      <c r="N80" s="57"/>
      <c r="O80" s="57"/>
      <c r="P80" s="57"/>
      <c r="Q80" s="57"/>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55"/>
      <c r="FE80" s="55"/>
      <c r="FF80" s="55"/>
      <c r="FG80" s="55"/>
      <c r="FH80" s="55"/>
      <c r="FI80" s="55"/>
      <c r="FJ80" s="55"/>
      <c r="FK80" s="55"/>
      <c r="FL80" s="55"/>
      <c r="FM80" s="55"/>
      <c r="FN80" s="55"/>
      <c r="FO80" s="55"/>
      <c r="FP80" s="55"/>
      <c r="FQ80" s="55"/>
      <c r="FR80" s="55"/>
      <c r="FS80" s="55"/>
      <c r="FT80" s="55"/>
      <c r="FU80" s="55"/>
      <c r="FV80" s="55"/>
      <c r="FW80" s="55"/>
      <c r="FX80" s="55"/>
      <c r="FY80" s="55"/>
      <c r="FZ80" s="55"/>
      <c r="GA80" s="55"/>
      <c r="GB80" s="55"/>
      <c r="GC80" s="55"/>
      <c r="GD80" s="55"/>
      <c r="GE80" s="55"/>
      <c r="GF80" s="55"/>
      <c r="GG80" s="55"/>
      <c r="GH80" s="55"/>
      <c r="GI80" s="55"/>
      <c r="GJ80" s="55"/>
      <c r="GK80" s="55"/>
      <c r="GL80" s="55"/>
    </row>
    <row r="81" spans="1:17" ht="14.85" customHeight="1" x14ac:dyDescent="0.2">
      <c r="A81" s="27"/>
      <c r="B81" s="56" t="s">
        <v>156</v>
      </c>
      <c r="C81" s="44"/>
      <c r="D81" s="57"/>
      <c r="E81" s="57"/>
      <c r="F81" s="57"/>
      <c r="G81" s="57"/>
      <c r="I81" s="57"/>
      <c r="J81" s="57"/>
      <c r="K81" s="57"/>
      <c r="L81" s="57"/>
      <c r="N81" s="57"/>
      <c r="O81" s="57"/>
      <c r="P81" s="57"/>
      <c r="Q81" s="57"/>
    </row>
    <row r="82" spans="1:17" ht="14.85" customHeight="1" x14ac:dyDescent="0.2">
      <c r="A82" s="27"/>
      <c r="B82" s="56" t="s">
        <v>157</v>
      </c>
      <c r="C82" s="44"/>
      <c r="D82" s="57"/>
      <c r="E82" s="57"/>
      <c r="F82" s="57"/>
      <c r="G82" s="57"/>
      <c r="I82" s="57"/>
      <c r="J82" s="57"/>
      <c r="K82" s="57"/>
      <c r="L82" s="57"/>
      <c r="N82" s="57"/>
      <c r="O82" s="57"/>
      <c r="P82" s="57"/>
      <c r="Q82" s="57"/>
    </row>
    <row r="83" spans="1:17" ht="14.85" customHeight="1" x14ac:dyDescent="0.2">
      <c r="A83" s="27"/>
      <c r="B83" s="56" t="s">
        <v>158</v>
      </c>
      <c r="C83" s="44"/>
      <c r="D83" s="57"/>
      <c r="E83" s="57"/>
      <c r="F83" s="57"/>
      <c r="G83" s="57"/>
      <c r="I83" s="57"/>
      <c r="J83" s="57"/>
      <c r="K83" s="57"/>
      <c r="L83" s="57"/>
      <c r="N83" s="57"/>
      <c r="O83" s="57"/>
      <c r="P83" s="57"/>
      <c r="Q83" s="57"/>
    </row>
    <row r="84" spans="1:17" ht="14.85" customHeight="1" x14ac:dyDescent="0.2">
      <c r="A84" s="27"/>
      <c r="B84" s="43" t="s">
        <v>129</v>
      </c>
      <c r="C84" s="44"/>
      <c r="D84" s="54">
        <f>D72+D68+D65+D54</f>
        <v>0</v>
      </c>
      <c r="E84" s="54">
        <f>E72+E68+E65+E54</f>
        <v>0</v>
      </c>
      <c r="F84" s="54">
        <f>F72+F68+F65+F54</f>
        <v>0</v>
      </c>
      <c r="G84" s="54">
        <f>G72+G68+G65+G54</f>
        <v>0</v>
      </c>
      <c r="I84" s="54">
        <f>I72+I68+I65+I54</f>
        <v>0</v>
      </c>
      <c r="J84" s="54">
        <f>J72+J68+J65+J54</f>
        <v>0</v>
      </c>
      <c r="K84" s="54">
        <f>K72+K68+K65+K54</f>
        <v>0</v>
      </c>
      <c r="L84" s="54">
        <f>L72+L68+L65+L54</f>
        <v>0</v>
      </c>
      <c r="N84" s="54">
        <f>N72+N68+N65+N54</f>
        <v>0</v>
      </c>
      <c r="O84" s="54">
        <f>O72+O68+O65+O54</f>
        <v>0</v>
      </c>
      <c r="P84" s="54">
        <f>P72+P68+P65+P54</f>
        <v>0</v>
      </c>
      <c r="Q84" s="54">
        <f>Q72+Q68+Q65+Q54</f>
        <v>0</v>
      </c>
    </row>
    <row r="85" spans="1:17" ht="14.85" customHeight="1" x14ac:dyDescent="0.2">
      <c r="A85" s="27"/>
      <c r="B85" s="44"/>
      <c r="C85" s="44"/>
    </row>
    <row r="86" spans="1:17" ht="6.75" customHeight="1" x14ac:dyDescent="0.2">
      <c r="A86" s="37"/>
      <c r="B86" s="37"/>
      <c r="C86" s="37"/>
      <c r="D86" s="37"/>
      <c r="E86" s="37"/>
      <c r="F86" s="37"/>
      <c r="G86" s="37"/>
      <c r="H86" s="37"/>
      <c r="I86" s="37"/>
      <c r="J86" s="37"/>
      <c r="K86" s="37"/>
      <c r="L86" s="37"/>
      <c r="M86" s="37"/>
      <c r="N86" s="37"/>
      <c r="O86" s="37"/>
      <c r="P86" s="37"/>
      <c r="Q86" s="37"/>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AEAA-FB92-4E4E-8838-CD54133CB97E}">
  <sheetPr>
    <tabColor theme="3" tint="0.89999084444715716"/>
    <pageSetUpPr fitToPage="1"/>
  </sheetPr>
  <dimension ref="A1:M91"/>
  <sheetViews>
    <sheetView showGridLines="0" tabSelected="1" zoomScale="90" zoomScaleNormal="90" zoomScaleSheetLayoutView="55" workbookViewId="0">
      <selection activeCell="S19" sqref="S19"/>
    </sheetView>
  </sheetViews>
  <sheetFormatPr defaultColWidth="9.140625" defaultRowHeight="12" x14ac:dyDescent="0.2"/>
  <cols>
    <col min="1" max="1" width="4.7109375" style="61" customWidth="1"/>
    <col min="2" max="2" width="30.42578125" style="61" customWidth="1"/>
    <col min="3" max="3" width="23.140625" style="61" customWidth="1"/>
    <col min="4" max="4" width="14.140625" style="62" customWidth="1"/>
    <col min="5" max="5" width="13.85546875" style="62" customWidth="1"/>
    <col min="6" max="7" width="10.5703125" style="62" customWidth="1"/>
    <col min="8" max="9" width="8" style="62" customWidth="1"/>
    <col min="10" max="10" width="12.85546875" style="62" customWidth="1"/>
    <col min="11" max="11" width="14.5703125" style="62" customWidth="1"/>
    <col min="12" max="12" width="15" style="62" customWidth="1"/>
    <col min="13" max="13" width="8" style="62" bestFit="1" customWidth="1"/>
    <col min="14" max="16384" width="9.140625" style="62"/>
  </cols>
  <sheetData>
    <row r="1" spans="2:13" s="9" customFormat="1" ht="15.95" customHeight="1" x14ac:dyDescent="0.2"/>
    <row r="2" spans="2:13" s="9" customFormat="1" ht="15.95" customHeight="1" x14ac:dyDescent="0.2">
      <c r="B2" s="449" t="s">
        <v>159</v>
      </c>
      <c r="C2" s="450"/>
      <c r="D2" s="450"/>
      <c r="E2" s="450"/>
      <c r="F2" s="450"/>
      <c r="G2" s="450"/>
      <c r="H2" s="450"/>
      <c r="I2" s="450"/>
      <c r="J2" s="450"/>
      <c r="K2" s="451"/>
    </row>
    <row r="3" spans="2:13" s="9" customFormat="1" ht="15.95" customHeight="1" x14ac:dyDescent="0.2"/>
    <row r="4" spans="2:13" ht="15.95" customHeight="1" x14ac:dyDescent="0.2">
      <c r="B4" s="13" t="s">
        <v>38</v>
      </c>
      <c r="D4" s="63"/>
      <c r="I4" s="64"/>
      <c r="K4" s="61"/>
      <c r="L4" s="65"/>
      <c r="M4" s="65"/>
    </row>
    <row r="5" spans="2:13" ht="15.95" customHeight="1" x14ac:dyDescent="0.2">
      <c r="B5" s="66" t="s">
        <v>160</v>
      </c>
      <c r="C5" s="67"/>
      <c r="D5" s="68"/>
      <c r="I5" s="64"/>
      <c r="K5" s="61"/>
      <c r="L5" s="63"/>
      <c r="M5" s="69"/>
    </row>
    <row r="6" spans="2:13" ht="15.95" customHeight="1" x14ac:dyDescent="0.2">
      <c r="B6" s="71" t="s">
        <v>161</v>
      </c>
      <c r="E6" s="455"/>
      <c r="I6" s="456"/>
      <c r="J6" s="456"/>
      <c r="K6" s="456"/>
      <c r="L6" s="61"/>
      <c r="M6" s="72"/>
    </row>
    <row r="7" spans="2:13" ht="15.95" customHeight="1" x14ac:dyDescent="0.2">
      <c r="B7" s="62"/>
      <c r="C7" s="62"/>
      <c r="E7" s="455"/>
    </row>
    <row r="8" spans="2:13" x14ac:dyDescent="0.2">
      <c r="C8" s="73"/>
      <c r="D8" s="61"/>
    </row>
    <row r="9" spans="2:13" x14ac:dyDescent="0.2">
      <c r="B9" s="219" t="s">
        <v>44</v>
      </c>
      <c r="C9" s="61" t="s">
        <v>45</v>
      </c>
      <c r="D9" s="61"/>
      <c r="G9" s="64"/>
    </row>
    <row r="10" spans="2:13" ht="15.95" customHeight="1" x14ac:dyDescent="0.2">
      <c r="C10" s="63"/>
    </row>
    <row r="11" spans="2:13" ht="15.95" customHeight="1" x14ac:dyDescent="0.2">
      <c r="B11" s="74"/>
      <c r="C11" s="64"/>
      <c r="E11" s="61"/>
    </row>
    <row r="12" spans="2:13" ht="15.95" customHeight="1" x14ac:dyDescent="0.2">
      <c r="B12" s="74"/>
      <c r="C12" s="62"/>
    </row>
    <row r="13" spans="2:13" ht="15.6" customHeight="1" thickBot="1" x14ac:dyDescent="0.25">
      <c r="B13" s="62"/>
      <c r="C13" s="218" t="s">
        <v>162</v>
      </c>
      <c r="E13" s="75"/>
      <c r="F13" s="75"/>
      <c r="G13" s="75"/>
      <c r="H13" s="75"/>
      <c r="I13" s="75"/>
      <c r="J13" s="75"/>
      <c r="K13" s="75"/>
      <c r="L13" s="75"/>
      <c r="M13" s="75"/>
    </row>
    <row r="14" spans="2:13" ht="15.95" customHeight="1" x14ac:dyDescent="0.2">
      <c r="B14" s="62"/>
      <c r="C14" s="76" t="s">
        <v>163</v>
      </c>
      <c r="D14" s="77">
        <v>2025</v>
      </c>
      <c r="E14" s="77" t="s">
        <v>49</v>
      </c>
      <c r="F14" s="77" t="s">
        <v>50</v>
      </c>
      <c r="G14" s="78" t="s">
        <v>51</v>
      </c>
      <c r="H14" s="70"/>
      <c r="I14" s="70"/>
      <c r="J14" s="70"/>
      <c r="K14" s="70"/>
      <c r="L14" s="70"/>
      <c r="M14" s="70"/>
    </row>
    <row r="15" spans="2:13" ht="27.95" customHeight="1" thickBot="1" x14ac:dyDescent="0.25">
      <c r="B15" s="424"/>
      <c r="C15" s="425" t="s">
        <v>164</v>
      </c>
      <c r="D15" s="79">
        <f>L20</f>
        <v>0</v>
      </c>
      <c r="E15" s="79">
        <f>L39</f>
        <v>0</v>
      </c>
      <c r="F15" s="79">
        <f>L58</f>
        <v>0</v>
      </c>
      <c r="G15" s="80">
        <f>L77</f>
        <v>0</v>
      </c>
    </row>
    <row r="16" spans="2:13" ht="15.95" customHeight="1" x14ac:dyDescent="0.2"/>
    <row r="17" spans="1:12" ht="12.75" x14ac:dyDescent="0.2">
      <c r="B17" s="81">
        <v>2025</v>
      </c>
      <c r="C17" s="82"/>
    </row>
    <row r="18" spans="1:12" ht="24" x14ac:dyDescent="0.2">
      <c r="B18" s="83"/>
      <c r="C18" s="84" t="s">
        <v>165</v>
      </c>
      <c r="D18" s="84" t="s">
        <v>166</v>
      </c>
      <c r="E18" s="84" t="s">
        <v>167</v>
      </c>
      <c r="F18" s="452" t="s">
        <v>168</v>
      </c>
      <c r="G18" s="453"/>
      <c r="H18" s="453"/>
      <c r="I18" s="454"/>
      <c r="J18" s="84" t="s">
        <v>169</v>
      </c>
      <c r="K18" s="84" t="s">
        <v>170</v>
      </c>
      <c r="L18" s="84" t="s">
        <v>171</v>
      </c>
    </row>
    <row r="19" spans="1:12" x14ac:dyDescent="0.2">
      <c r="B19" s="83"/>
      <c r="C19" s="85"/>
      <c r="D19" s="85"/>
      <c r="E19" s="85"/>
      <c r="F19" s="86">
        <v>0</v>
      </c>
      <c r="G19" s="86">
        <v>0.2</v>
      </c>
      <c r="H19" s="86">
        <v>0.5</v>
      </c>
      <c r="I19" s="86">
        <v>1</v>
      </c>
      <c r="J19" s="85"/>
      <c r="K19" s="85"/>
      <c r="L19" s="85"/>
    </row>
    <row r="20" spans="1:12" x14ac:dyDescent="0.2">
      <c r="B20" s="87" t="s">
        <v>268</v>
      </c>
      <c r="C20" s="88">
        <f>SUM(C25:C34)</f>
        <v>0</v>
      </c>
      <c r="D20" s="88">
        <f t="shared" ref="D20" si="0">SUM(D25:D34)</f>
        <v>0</v>
      </c>
      <c r="E20" s="88">
        <f>SUM(E25:E34)</f>
        <v>0</v>
      </c>
      <c r="F20" s="89"/>
      <c r="G20" s="89"/>
      <c r="H20" s="89"/>
      <c r="I20" s="89"/>
      <c r="J20" s="88">
        <f>J22+J23</f>
        <v>0</v>
      </c>
      <c r="K20" s="88">
        <f>SUM(K26:K34)</f>
        <v>0</v>
      </c>
      <c r="L20" s="88">
        <f>K20*0.08</f>
        <v>0</v>
      </c>
    </row>
    <row r="21" spans="1:12" ht="22.5" x14ac:dyDescent="0.2">
      <c r="A21" s="90"/>
      <c r="B21" s="91" t="s">
        <v>172</v>
      </c>
      <c r="C21" s="92"/>
      <c r="D21" s="92"/>
      <c r="E21" s="92"/>
      <c r="F21" s="92"/>
      <c r="G21" s="92"/>
      <c r="H21" s="92"/>
      <c r="I21" s="92"/>
      <c r="J21" s="92"/>
      <c r="K21" s="92"/>
      <c r="L21" s="93"/>
    </row>
    <row r="22" spans="1:12" x14ac:dyDescent="0.2">
      <c r="A22" s="62"/>
      <c r="B22" s="94" t="s">
        <v>173</v>
      </c>
      <c r="C22" s="95"/>
      <c r="D22" s="89"/>
      <c r="E22" s="88">
        <f>C22+D22</f>
        <v>0</v>
      </c>
      <c r="F22" s="92"/>
      <c r="G22" s="92"/>
      <c r="H22" s="92"/>
      <c r="I22" s="92"/>
      <c r="J22" s="88">
        <f>E22</f>
        <v>0</v>
      </c>
      <c r="K22" s="89"/>
      <c r="L22" s="88">
        <f>K22*0.08</f>
        <v>0</v>
      </c>
    </row>
    <row r="23" spans="1:12" x14ac:dyDescent="0.2">
      <c r="A23" s="96"/>
      <c r="B23" s="97" t="s">
        <v>174</v>
      </c>
      <c r="C23" s="89"/>
      <c r="D23" s="89"/>
      <c r="E23" s="88">
        <f>C23+D23</f>
        <v>0</v>
      </c>
      <c r="F23" s="92"/>
      <c r="G23" s="92"/>
      <c r="H23" s="92"/>
      <c r="I23" s="92"/>
      <c r="J23" s="88">
        <f>0.2*G20+0.5*H20+I20</f>
        <v>0</v>
      </c>
      <c r="K23" s="89"/>
      <c r="L23" s="88">
        <f>K23*0.08</f>
        <v>0</v>
      </c>
    </row>
    <row r="24" spans="1:12" ht="22.5" x14ac:dyDescent="0.2">
      <c r="A24" s="98"/>
      <c r="B24" s="99" t="s">
        <v>175</v>
      </c>
      <c r="C24" s="92"/>
      <c r="D24" s="92"/>
      <c r="E24" s="92"/>
      <c r="F24" s="92"/>
      <c r="G24" s="92"/>
      <c r="H24" s="92"/>
      <c r="I24" s="92"/>
      <c r="J24" s="92"/>
      <c r="K24" s="92"/>
      <c r="L24" s="100"/>
    </row>
    <row r="25" spans="1:12" x14ac:dyDescent="0.2">
      <c r="A25" s="62"/>
      <c r="B25" s="101">
        <v>0</v>
      </c>
      <c r="C25" s="89"/>
      <c r="D25" s="89"/>
      <c r="E25" s="89"/>
      <c r="F25" s="92"/>
      <c r="G25" s="92"/>
      <c r="H25" s="92"/>
      <c r="I25" s="92"/>
      <c r="J25" s="89"/>
      <c r="K25" s="102"/>
      <c r="L25" s="103"/>
    </row>
    <row r="26" spans="1:12" x14ac:dyDescent="0.2">
      <c r="A26" s="96"/>
      <c r="B26" s="101">
        <v>0.1</v>
      </c>
      <c r="C26" s="89"/>
      <c r="D26" s="89"/>
      <c r="E26" s="89"/>
      <c r="F26" s="92"/>
      <c r="G26" s="92"/>
      <c r="H26" s="92"/>
      <c r="I26" s="92"/>
      <c r="J26" s="89"/>
      <c r="K26" s="88">
        <f>J26*0.1</f>
        <v>0</v>
      </c>
      <c r="L26" s="88">
        <f t="shared" ref="L26:L33" si="1">K26*0.08</f>
        <v>0</v>
      </c>
    </row>
    <row r="27" spans="1:12" x14ac:dyDescent="0.2">
      <c r="A27" s="90"/>
      <c r="B27" s="101">
        <v>0.2</v>
      </c>
      <c r="C27" s="89"/>
      <c r="D27" s="89"/>
      <c r="E27" s="89"/>
      <c r="F27" s="92"/>
      <c r="G27" s="92"/>
      <c r="H27" s="92"/>
      <c r="I27" s="92"/>
      <c r="J27" s="89"/>
      <c r="K27" s="88">
        <f>J27*0.2</f>
        <v>0</v>
      </c>
      <c r="L27" s="88">
        <f t="shared" si="1"/>
        <v>0</v>
      </c>
    </row>
    <row r="28" spans="1:12" x14ac:dyDescent="0.2">
      <c r="A28" s="90"/>
      <c r="B28" s="101">
        <v>0.35</v>
      </c>
      <c r="C28" s="89"/>
      <c r="D28" s="89"/>
      <c r="E28" s="89"/>
      <c r="F28" s="92"/>
      <c r="G28" s="92"/>
      <c r="H28" s="92"/>
      <c r="I28" s="92"/>
      <c r="J28" s="89"/>
      <c r="K28" s="88">
        <f>J28*0.35</f>
        <v>0</v>
      </c>
      <c r="L28" s="88">
        <f t="shared" si="1"/>
        <v>0</v>
      </c>
    </row>
    <row r="29" spans="1:12" x14ac:dyDescent="0.2">
      <c r="A29" s="96"/>
      <c r="B29" s="101">
        <v>0.5</v>
      </c>
      <c r="C29" s="89"/>
      <c r="D29" s="89"/>
      <c r="E29" s="89"/>
      <c r="F29" s="92"/>
      <c r="G29" s="92"/>
      <c r="H29" s="92"/>
      <c r="I29" s="92"/>
      <c r="J29" s="89"/>
      <c r="K29" s="88">
        <f>J29*0.5</f>
        <v>0</v>
      </c>
      <c r="L29" s="88">
        <f t="shared" si="1"/>
        <v>0</v>
      </c>
    </row>
    <row r="30" spans="1:12" x14ac:dyDescent="0.2">
      <c r="A30" s="96"/>
      <c r="B30" s="101">
        <v>0.75</v>
      </c>
      <c r="C30" s="89"/>
      <c r="D30" s="89"/>
      <c r="E30" s="89"/>
      <c r="F30" s="92"/>
      <c r="G30" s="92"/>
      <c r="H30" s="92"/>
      <c r="I30" s="92"/>
      <c r="J30" s="89"/>
      <c r="K30" s="88">
        <f>J30*0.75</f>
        <v>0</v>
      </c>
      <c r="L30" s="88">
        <f t="shared" si="1"/>
        <v>0</v>
      </c>
    </row>
    <row r="31" spans="1:12" x14ac:dyDescent="0.2">
      <c r="A31" s="96"/>
      <c r="B31" s="101">
        <v>1</v>
      </c>
      <c r="C31" s="89"/>
      <c r="D31" s="89"/>
      <c r="E31" s="89"/>
      <c r="F31" s="92"/>
      <c r="G31" s="92"/>
      <c r="H31" s="92"/>
      <c r="I31" s="92"/>
      <c r="J31" s="89"/>
      <c r="K31" s="88">
        <f>J31</f>
        <v>0</v>
      </c>
      <c r="L31" s="88">
        <f t="shared" si="1"/>
        <v>0</v>
      </c>
    </row>
    <row r="32" spans="1:12" x14ac:dyDescent="0.2">
      <c r="A32" s="96"/>
      <c r="B32" s="101">
        <v>1.5</v>
      </c>
      <c r="C32" s="89"/>
      <c r="D32" s="89"/>
      <c r="E32" s="89"/>
      <c r="F32" s="92"/>
      <c r="G32" s="92"/>
      <c r="H32" s="92"/>
      <c r="I32" s="92"/>
      <c r="J32" s="89"/>
      <c r="K32" s="88">
        <f>J32*1.5</f>
        <v>0</v>
      </c>
      <c r="L32" s="88">
        <f t="shared" si="1"/>
        <v>0</v>
      </c>
    </row>
    <row r="33" spans="1:12" x14ac:dyDescent="0.2">
      <c r="A33" s="90"/>
      <c r="B33" s="101">
        <v>2</v>
      </c>
      <c r="C33" s="89"/>
      <c r="D33" s="89"/>
      <c r="E33" s="89"/>
      <c r="F33" s="92"/>
      <c r="G33" s="92"/>
      <c r="H33" s="92"/>
      <c r="I33" s="92"/>
      <c r="J33" s="89"/>
      <c r="K33" s="88">
        <f>J33*2</f>
        <v>0</v>
      </c>
      <c r="L33" s="88">
        <f t="shared" si="1"/>
        <v>0</v>
      </c>
    </row>
    <row r="34" spans="1:12" x14ac:dyDescent="0.2">
      <c r="A34" s="90"/>
      <c r="B34" s="104" t="s">
        <v>176</v>
      </c>
      <c r="C34" s="89"/>
      <c r="D34" s="89"/>
      <c r="E34" s="89"/>
      <c r="F34" s="105"/>
      <c r="G34" s="102"/>
      <c r="H34" s="102"/>
      <c r="I34" s="103"/>
      <c r="J34" s="89"/>
      <c r="K34" s="89"/>
      <c r="L34" s="89"/>
    </row>
    <row r="35" spans="1:12" x14ac:dyDescent="0.2">
      <c r="A35" s="90"/>
    </row>
    <row r="36" spans="1:12" ht="15.95" customHeight="1" x14ac:dyDescent="0.2">
      <c r="A36" s="62"/>
      <c r="B36" s="106" t="s">
        <v>49</v>
      </c>
      <c r="C36" s="82"/>
    </row>
    <row r="37" spans="1:12" ht="24" x14ac:dyDescent="0.2">
      <c r="A37" s="62"/>
      <c r="B37" s="83"/>
      <c r="C37" s="84" t="s">
        <v>165</v>
      </c>
      <c r="D37" s="84" t="s">
        <v>166</v>
      </c>
      <c r="E37" s="84" t="s">
        <v>167</v>
      </c>
      <c r="F37" s="452" t="s">
        <v>168</v>
      </c>
      <c r="G37" s="453"/>
      <c r="H37" s="453"/>
      <c r="I37" s="454"/>
      <c r="J37" s="84" t="s">
        <v>169</v>
      </c>
      <c r="K37" s="84" t="s">
        <v>170</v>
      </c>
      <c r="L37" s="84" t="s">
        <v>171</v>
      </c>
    </row>
    <row r="38" spans="1:12" x14ac:dyDescent="0.2">
      <c r="B38" s="83"/>
      <c r="C38" s="85"/>
      <c r="D38" s="85"/>
      <c r="E38" s="85"/>
      <c r="F38" s="86">
        <v>0</v>
      </c>
      <c r="G38" s="86">
        <v>0.2</v>
      </c>
      <c r="H38" s="86">
        <v>0.5</v>
      </c>
      <c r="I38" s="86">
        <v>1</v>
      </c>
      <c r="J38" s="85"/>
      <c r="K38" s="85"/>
      <c r="L38" s="85"/>
    </row>
    <row r="39" spans="1:12" x14ac:dyDescent="0.2">
      <c r="B39" s="87" t="s">
        <v>268</v>
      </c>
      <c r="C39" s="88">
        <f>SUM(C44:C53)</f>
        <v>0</v>
      </c>
      <c r="D39" s="88">
        <f t="shared" ref="D39:E39" si="2">SUM(D44:D53)</f>
        <v>0</v>
      </c>
      <c r="E39" s="88">
        <f t="shared" si="2"/>
        <v>0</v>
      </c>
      <c r="F39" s="89"/>
      <c r="G39" s="89"/>
      <c r="H39" s="89"/>
      <c r="I39" s="89"/>
      <c r="J39" s="88">
        <f>J41+J42</f>
        <v>0</v>
      </c>
      <c r="K39" s="88">
        <f>SUM(K45:K53)</f>
        <v>0</v>
      </c>
      <c r="L39" s="88">
        <f>K39*0.08</f>
        <v>0</v>
      </c>
    </row>
    <row r="40" spans="1:12" ht="22.5" x14ac:dyDescent="0.2">
      <c r="B40" s="91" t="s">
        <v>172</v>
      </c>
      <c r="C40" s="92"/>
      <c r="D40" s="92"/>
      <c r="E40" s="92"/>
      <c r="F40" s="92"/>
      <c r="G40" s="92"/>
      <c r="H40" s="92"/>
      <c r="I40" s="92"/>
      <c r="J40" s="92"/>
      <c r="K40" s="92"/>
      <c r="L40" s="93"/>
    </row>
    <row r="41" spans="1:12" x14ac:dyDescent="0.2">
      <c r="B41" s="94" t="s">
        <v>173</v>
      </c>
      <c r="C41" s="89"/>
      <c r="D41" s="89"/>
      <c r="E41" s="88">
        <f>C41+D41</f>
        <v>0</v>
      </c>
      <c r="F41" s="92"/>
      <c r="G41" s="92"/>
      <c r="H41" s="92"/>
      <c r="I41" s="92"/>
      <c r="J41" s="88">
        <f>E41</f>
        <v>0</v>
      </c>
      <c r="K41" s="89"/>
      <c r="L41" s="88">
        <f t="shared" ref="L41:L42" si="3">K41*0.08</f>
        <v>0</v>
      </c>
    </row>
    <row r="42" spans="1:12" x14ac:dyDescent="0.2">
      <c r="B42" s="97" t="s">
        <v>174</v>
      </c>
      <c r="C42" s="89"/>
      <c r="D42" s="89"/>
      <c r="E42" s="88">
        <f>C42+D42</f>
        <v>0</v>
      </c>
      <c r="F42" s="92"/>
      <c r="G42" s="92"/>
      <c r="H42" s="92"/>
      <c r="I42" s="92"/>
      <c r="J42" s="88">
        <f>0.2*G39+0.5*H39+I39</f>
        <v>0</v>
      </c>
      <c r="K42" s="89"/>
      <c r="L42" s="88">
        <f t="shared" si="3"/>
        <v>0</v>
      </c>
    </row>
    <row r="43" spans="1:12" ht="22.5" x14ac:dyDescent="0.2">
      <c r="B43" s="99" t="s">
        <v>175</v>
      </c>
      <c r="C43" s="92"/>
      <c r="D43" s="92"/>
      <c r="E43" s="92"/>
      <c r="F43" s="92"/>
      <c r="G43" s="92"/>
      <c r="H43" s="92"/>
      <c r="I43" s="92"/>
      <c r="J43" s="92"/>
      <c r="K43" s="92"/>
      <c r="L43" s="100"/>
    </row>
    <row r="44" spans="1:12" x14ac:dyDescent="0.2">
      <c r="B44" s="101">
        <v>0</v>
      </c>
      <c r="C44" s="89"/>
      <c r="D44" s="89"/>
      <c r="E44" s="89"/>
      <c r="F44" s="92"/>
      <c r="G44" s="92"/>
      <c r="H44" s="92"/>
      <c r="I44" s="92"/>
      <c r="J44" s="89"/>
      <c r="K44" s="102"/>
      <c r="L44" s="103"/>
    </row>
    <row r="45" spans="1:12" x14ac:dyDescent="0.2">
      <c r="B45" s="101">
        <v>0.1</v>
      </c>
      <c r="C45" s="89"/>
      <c r="D45" s="89"/>
      <c r="E45" s="89"/>
      <c r="F45" s="92"/>
      <c r="G45" s="92"/>
      <c r="H45" s="92"/>
      <c r="I45" s="92"/>
      <c r="J45" s="89"/>
      <c r="K45" s="88">
        <f>J45*0.1</f>
        <v>0</v>
      </c>
      <c r="L45" s="88">
        <f t="shared" ref="L45:L52" si="4">K45*0.08</f>
        <v>0</v>
      </c>
    </row>
    <row r="46" spans="1:12" x14ac:dyDescent="0.2">
      <c r="B46" s="101">
        <v>0.2</v>
      </c>
      <c r="C46" s="89"/>
      <c r="D46" s="89"/>
      <c r="E46" s="89"/>
      <c r="F46" s="92"/>
      <c r="G46" s="92"/>
      <c r="H46" s="92"/>
      <c r="I46" s="92"/>
      <c r="J46" s="89"/>
      <c r="K46" s="88">
        <f>J46*0.2</f>
        <v>0</v>
      </c>
      <c r="L46" s="88">
        <f t="shared" si="4"/>
        <v>0</v>
      </c>
    </row>
    <row r="47" spans="1:12" x14ac:dyDescent="0.2">
      <c r="B47" s="101">
        <v>0.35</v>
      </c>
      <c r="C47" s="89"/>
      <c r="D47" s="89"/>
      <c r="E47" s="89"/>
      <c r="F47" s="92"/>
      <c r="G47" s="92"/>
      <c r="H47" s="92"/>
      <c r="I47" s="92"/>
      <c r="J47" s="89"/>
      <c r="K47" s="88">
        <f>J47*0.35</f>
        <v>0</v>
      </c>
      <c r="L47" s="88">
        <f t="shared" si="4"/>
        <v>0</v>
      </c>
    </row>
    <row r="48" spans="1:12" x14ac:dyDescent="0.2">
      <c r="B48" s="101">
        <v>0.5</v>
      </c>
      <c r="C48" s="89"/>
      <c r="D48" s="89"/>
      <c r="E48" s="89"/>
      <c r="F48" s="92"/>
      <c r="G48" s="92"/>
      <c r="H48" s="92"/>
      <c r="I48" s="92"/>
      <c r="J48" s="89"/>
      <c r="K48" s="88">
        <f>J48*0.5</f>
        <v>0</v>
      </c>
      <c r="L48" s="88">
        <f t="shared" si="4"/>
        <v>0</v>
      </c>
    </row>
    <row r="49" spans="2:12" x14ac:dyDescent="0.2">
      <c r="B49" s="101">
        <v>0.75</v>
      </c>
      <c r="C49" s="89"/>
      <c r="D49" s="89"/>
      <c r="E49" s="89"/>
      <c r="F49" s="92"/>
      <c r="G49" s="92"/>
      <c r="H49" s="92"/>
      <c r="I49" s="92"/>
      <c r="J49" s="89"/>
      <c r="K49" s="88">
        <f>J49*0.75</f>
        <v>0</v>
      </c>
      <c r="L49" s="88">
        <f t="shared" si="4"/>
        <v>0</v>
      </c>
    </row>
    <row r="50" spans="2:12" x14ac:dyDescent="0.2">
      <c r="B50" s="101">
        <v>1</v>
      </c>
      <c r="C50" s="89"/>
      <c r="D50" s="89"/>
      <c r="E50" s="89"/>
      <c r="F50" s="92"/>
      <c r="G50" s="92"/>
      <c r="H50" s="92"/>
      <c r="I50" s="92"/>
      <c r="J50" s="89"/>
      <c r="K50" s="88">
        <f>J50</f>
        <v>0</v>
      </c>
      <c r="L50" s="88">
        <f t="shared" si="4"/>
        <v>0</v>
      </c>
    </row>
    <row r="51" spans="2:12" x14ac:dyDescent="0.2">
      <c r="B51" s="101">
        <v>1.5</v>
      </c>
      <c r="C51" s="89"/>
      <c r="D51" s="89"/>
      <c r="E51" s="89"/>
      <c r="F51" s="92"/>
      <c r="G51" s="92"/>
      <c r="H51" s="92"/>
      <c r="I51" s="92"/>
      <c r="J51" s="89"/>
      <c r="K51" s="88">
        <f>J51*1.5</f>
        <v>0</v>
      </c>
      <c r="L51" s="88">
        <f t="shared" si="4"/>
        <v>0</v>
      </c>
    </row>
    <row r="52" spans="2:12" x14ac:dyDescent="0.2">
      <c r="B52" s="101">
        <v>2</v>
      </c>
      <c r="C52" s="89"/>
      <c r="D52" s="89"/>
      <c r="E52" s="89"/>
      <c r="F52" s="92"/>
      <c r="G52" s="92"/>
      <c r="H52" s="92"/>
      <c r="I52" s="92"/>
      <c r="J52" s="89"/>
      <c r="K52" s="88">
        <f>J52*2</f>
        <v>0</v>
      </c>
      <c r="L52" s="88">
        <f t="shared" si="4"/>
        <v>0</v>
      </c>
    </row>
    <row r="53" spans="2:12" x14ac:dyDescent="0.2">
      <c r="B53" s="104" t="s">
        <v>176</v>
      </c>
      <c r="C53" s="89"/>
      <c r="D53" s="89"/>
      <c r="E53" s="89"/>
      <c r="F53" s="105"/>
      <c r="G53" s="102"/>
      <c r="H53" s="102"/>
      <c r="I53" s="103"/>
      <c r="J53" s="89"/>
      <c r="K53" s="89"/>
      <c r="L53" s="89"/>
    </row>
    <row r="55" spans="2:12" ht="12.75" x14ac:dyDescent="0.2">
      <c r="B55" s="106" t="s">
        <v>50</v>
      </c>
      <c r="C55" s="82"/>
    </row>
    <row r="56" spans="2:12" ht="24" x14ac:dyDescent="0.2">
      <c r="B56" s="83"/>
      <c r="C56" s="84" t="s">
        <v>165</v>
      </c>
      <c r="D56" s="84" t="s">
        <v>166</v>
      </c>
      <c r="E56" s="84" t="s">
        <v>167</v>
      </c>
      <c r="F56" s="452" t="s">
        <v>168</v>
      </c>
      <c r="G56" s="453"/>
      <c r="H56" s="453"/>
      <c r="I56" s="454"/>
      <c r="J56" s="84" t="s">
        <v>169</v>
      </c>
      <c r="K56" s="84" t="s">
        <v>170</v>
      </c>
      <c r="L56" s="84" t="s">
        <v>171</v>
      </c>
    </row>
    <row r="57" spans="2:12" x14ac:dyDescent="0.2">
      <c r="B57" s="83"/>
      <c r="C57" s="85"/>
      <c r="D57" s="85"/>
      <c r="E57" s="85"/>
      <c r="F57" s="86">
        <v>0</v>
      </c>
      <c r="G57" s="86">
        <v>0.2</v>
      </c>
      <c r="H57" s="86">
        <v>0.5</v>
      </c>
      <c r="I57" s="86">
        <v>1</v>
      </c>
      <c r="J57" s="85"/>
      <c r="K57" s="85"/>
      <c r="L57" s="85"/>
    </row>
    <row r="58" spans="2:12" x14ac:dyDescent="0.2">
      <c r="B58" s="87" t="s">
        <v>268</v>
      </c>
      <c r="C58" s="88">
        <f>SUM(C63:C72)</f>
        <v>0</v>
      </c>
      <c r="D58" s="88">
        <f t="shared" ref="D58:E58" si="5">SUM(D63:D72)</f>
        <v>0</v>
      </c>
      <c r="E58" s="88">
        <f t="shared" si="5"/>
        <v>0</v>
      </c>
      <c r="F58" s="89"/>
      <c r="G58" s="89"/>
      <c r="H58" s="89"/>
      <c r="I58" s="89"/>
      <c r="J58" s="88">
        <f>J60+J61</f>
        <v>0</v>
      </c>
      <c r="K58" s="88">
        <f>SUM(K64:K72)</f>
        <v>0</v>
      </c>
      <c r="L58" s="88">
        <f>K58*0.08</f>
        <v>0</v>
      </c>
    </row>
    <row r="59" spans="2:12" ht="22.5" x14ac:dyDescent="0.2">
      <c r="B59" s="91" t="s">
        <v>172</v>
      </c>
      <c r="C59" s="92"/>
      <c r="D59" s="92"/>
      <c r="E59" s="92"/>
      <c r="F59" s="92"/>
      <c r="G59" s="92"/>
      <c r="H59" s="92"/>
      <c r="I59" s="92"/>
      <c r="J59" s="92"/>
      <c r="K59" s="92"/>
      <c r="L59" s="93"/>
    </row>
    <row r="60" spans="2:12" x14ac:dyDescent="0.2">
      <c r="B60" s="94" t="s">
        <v>173</v>
      </c>
      <c r="C60" s="89"/>
      <c r="D60" s="89"/>
      <c r="E60" s="88">
        <f>C60+D60</f>
        <v>0</v>
      </c>
      <c r="F60" s="92"/>
      <c r="G60" s="92"/>
      <c r="H60" s="92"/>
      <c r="I60" s="92"/>
      <c r="J60" s="88">
        <f>E60</f>
        <v>0</v>
      </c>
      <c r="K60" s="89"/>
      <c r="L60" s="88">
        <f t="shared" ref="L60:L61" si="6">K60*0.08</f>
        <v>0</v>
      </c>
    </row>
    <row r="61" spans="2:12" x14ac:dyDescent="0.2">
      <c r="B61" s="97" t="s">
        <v>174</v>
      </c>
      <c r="C61" s="89"/>
      <c r="D61" s="89"/>
      <c r="E61" s="88">
        <f>C61+D61</f>
        <v>0</v>
      </c>
      <c r="F61" s="92"/>
      <c r="G61" s="92"/>
      <c r="H61" s="92"/>
      <c r="I61" s="92"/>
      <c r="J61" s="88">
        <f>0.2*G58+0.5*H58+I58</f>
        <v>0</v>
      </c>
      <c r="K61" s="89"/>
      <c r="L61" s="88">
        <f t="shared" si="6"/>
        <v>0</v>
      </c>
    </row>
    <row r="62" spans="2:12" ht="22.5" x14ac:dyDescent="0.2">
      <c r="B62" s="99" t="s">
        <v>175</v>
      </c>
      <c r="C62" s="92"/>
      <c r="D62" s="92"/>
      <c r="E62" s="92"/>
      <c r="F62" s="92"/>
      <c r="G62" s="92"/>
      <c r="H62" s="92"/>
      <c r="I62" s="92"/>
      <c r="J62" s="92"/>
      <c r="K62" s="92"/>
      <c r="L62" s="100"/>
    </row>
    <row r="63" spans="2:12" x14ac:dyDescent="0.2">
      <c r="B63" s="101">
        <v>0</v>
      </c>
      <c r="C63" s="89"/>
      <c r="D63" s="89"/>
      <c r="E63" s="89"/>
      <c r="F63" s="92"/>
      <c r="G63" s="92"/>
      <c r="H63" s="92"/>
      <c r="I63" s="92"/>
      <c r="J63" s="89"/>
      <c r="K63" s="102"/>
      <c r="L63" s="103"/>
    </row>
    <row r="64" spans="2:12" x14ac:dyDescent="0.2">
      <c r="B64" s="101">
        <v>0.1</v>
      </c>
      <c r="C64" s="89"/>
      <c r="D64" s="89"/>
      <c r="E64" s="89"/>
      <c r="F64" s="92"/>
      <c r="G64" s="92"/>
      <c r="H64" s="92"/>
      <c r="I64" s="92"/>
      <c r="J64" s="89"/>
      <c r="K64" s="88">
        <f>J64*0.1</f>
        <v>0</v>
      </c>
      <c r="L64" s="88">
        <f t="shared" ref="L64:L71" si="7">K64*0.08</f>
        <v>0</v>
      </c>
    </row>
    <row r="65" spans="2:12" x14ac:dyDescent="0.2">
      <c r="B65" s="101">
        <v>0.2</v>
      </c>
      <c r="C65" s="89"/>
      <c r="D65" s="89"/>
      <c r="E65" s="89"/>
      <c r="F65" s="92"/>
      <c r="G65" s="92"/>
      <c r="H65" s="92"/>
      <c r="I65" s="92"/>
      <c r="J65" s="89"/>
      <c r="K65" s="88">
        <f>J65*0.2</f>
        <v>0</v>
      </c>
      <c r="L65" s="88">
        <f t="shared" si="7"/>
        <v>0</v>
      </c>
    </row>
    <row r="66" spans="2:12" x14ac:dyDescent="0.2">
      <c r="B66" s="101">
        <v>0.35</v>
      </c>
      <c r="C66" s="89"/>
      <c r="D66" s="89"/>
      <c r="E66" s="89"/>
      <c r="F66" s="92"/>
      <c r="G66" s="92"/>
      <c r="H66" s="92"/>
      <c r="I66" s="92"/>
      <c r="J66" s="89"/>
      <c r="K66" s="88">
        <f>J66*0.35</f>
        <v>0</v>
      </c>
      <c r="L66" s="88">
        <f t="shared" si="7"/>
        <v>0</v>
      </c>
    </row>
    <row r="67" spans="2:12" x14ac:dyDescent="0.2">
      <c r="B67" s="101">
        <v>0.5</v>
      </c>
      <c r="C67" s="89"/>
      <c r="D67" s="89"/>
      <c r="E67" s="89"/>
      <c r="F67" s="92"/>
      <c r="G67" s="92"/>
      <c r="H67" s="92"/>
      <c r="I67" s="92"/>
      <c r="J67" s="89"/>
      <c r="K67" s="88">
        <f>J67*0.5</f>
        <v>0</v>
      </c>
      <c r="L67" s="88">
        <f t="shared" si="7"/>
        <v>0</v>
      </c>
    </row>
    <row r="68" spans="2:12" x14ac:dyDescent="0.2">
      <c r="B68" s="101">
        <v>0.75</v>
      </c>
      <c r="C68" s="89"/>
      <c r="D68" s="89"/>
      <c r="E68" s="89"/>
      <c r="F68" s="92"/>
      <c r="G68" s="92"/>
      <c r="H68" s="92"/>
      <c r="I68" s="92"/>
      <c r="J68" s="89"/>
      <c r="K68" s="88">
        <f>J68*0.75</f>
        <v>0</v>
      </c>
      <c r="L68" s="88">
        <f t="shared" si="7"/>
        <v>0</v>
      </c>
    </row>
    <row r="69" spans="2:12" x14ac:dyDescent="0.2">
      <c r="B69" s="101">
        <v>1</v>
      </c>
      <c r="C69" s="89"/>
      <c r="D69" s="89"/>
      <c r="E69" s="89"/>
      <c r="F69" s="92"/>
      <c r="G69" s="92"/>
      <c r="H69" s="92"/>
      <c r="I69" s="92"/>
      <c r="J69" s="89"/>
      <c r="K69" s="88">
        <f>J69</f>
        <v>0</v>
      </c>
      <c r="L69" s="88">
        <f t="shared" si="7"/>
        <v>0</v>
      </c>
    </row>
    <row r="70" spans="2:12" x14ac:dyDescent="0.2">
      <c r="B70" s="101">
        <v>1.5</v>
      </c>
      <c r="C70" s="89"/>
      <c r="D70" s="89"/>
      <c r="E70" s="89"/>
      <c r="F70" s="92"/>
      <c r="G70" s="92"/>
      <c r="H70" s="92"/>
      <c r="I70" s="92"/>
      <c r="J70" s="89"/>
      <c r="K70" s="88">
        <f>J70*1.5</f>
        <v>0</v>
      </c>
      <c r="L70" s="88">
        <f t="shared" si="7"/>
        <v>0</v>
      </c>
    </row>
    <row r="71" spans="2:12" x14ac:dyDescent="0.2">
      <c r="B71" s="101">
        <v>2</v>
      </c>
      <c r="C71" s="89"/>
      <c r="D71" s="89"/>
      <c r="E71" s="89"/>
      <c r="F71" s="92"/>
      <c r="G71" s="92"/>
      <c r="H71" s="92"/>
      <c r="I71" s="92"/>
      <c r="J71" s="89"/>
      <c r="K71" s="88">
        <f>J71*2</f>
        <v>0</v>
      </c>
      <c r="L71" s="88">
        <f t="shared" si="7"/>
        <v>0</v>
      </c>
    </row>
    <row r="72" spans="2:12" x14ac:dyDescent="0.2">
      <c r="B72" s="104" t="s">
        <v>176</v>
      </c>
      <c r="C72" s="89"/>
      <c r="D72" s="89"/>
      <c r="E72" s="89"/>
      <c r="F72" s="105"/>
      <c r="G72" s="102"/>
      <c r="H72" s="102"/>
      <c r="I72" s="103"/>
      <c r="J72" s="89"/>
      <c r="K72" s="89"/>
      <c r="L72" s="89"/>
    </row>
    <row r="74" spans="2:12" ht="12.75" x14ac:dyDescent="0.2">
      <c r="B74" s="106" t="s">
        <v>51</v>
      </c>
      <c r="C74" s="82"/>
    </row>
    <row r="75" spans="2:12" ht="24" x14ac:dyDescent="0.2">
      <c r="B75" s="83"/>
      <c r="C75" s="84" t="s">
        <v>165</v>
      </c>
      <c r="D75" s="84" t="s">
        <v>166</v>
      </c>
      <c r="E75" s="84" t="s">
        <v>167</v>
      </c>
      <c r="F75" s="452" t="s">
        <v>168</v>
      </c>
      <c r="G75" s="453"/>
      <c r="H75" s="453"/>
      <c r="I75" s="454"/>
      <c r="J75" s="84" t="s">
        <v>169</v>
      </c>
      <c r="K75" s="84" t="s">
        <v>170</v>
      </c>
      <c r="L75" s="84" t="s">
        <v>171</v>
      </c>
    </row>
    <row r="76" spans="2:12" x14ac:dyDescent="0.2">
      <c r="B76" s="83"/>
      <c r="C76" s="85"/>
      <c r="D76" s="85"/>
      <c r="E76" s="85"/>
      <c r="F76" s="86">
        <v>0</v>
      </c>
      <c r="G76" s="86">
        <v>0.2</v>
      </c>
      <c r="H76" s="86">
        <v>0.5</v>
      </c>
      <c r="I76" s="86">
        <v>1</v>
      </c>
      <c r="J76" s="85"/>
      <c r="K76" s="85"/>
      <c r="L76" s="85"/>
    </row>
    <row r="77" spans="2:12" x14ac:dyDescent="0.2">
      <c r="B77" s="87" t="s">
        <v>268</v>
      </c>
      <c r="C77" s="88">
        <f>SUM(C82:C91)</f>
        <v>0</v>
      </c>
      <c r="D77" s="88">
        <f t="shared" ref="D77:E77" si="8">SUM(D82:D91)</f>
        <v>0</v>
      </c>
      <c r="E77" s="88">
        <f t="shared" si="8"/>
        <v>0</v>
      </c>
      <c r="F77" s="89"/>
      <c r="G77" s="89"/>
      <c r="H77" s="89"/>
      <c r="I77" s="89"/>
      <c r="J77" s="88">
        <f>J79+J80</f>
        <v>0</v>
      </c>
      <c r="K77" s="88">
        <f>SUM(K83:K91)</f>
        <v>0</v>
      </c>
      <c r="L77" s="88">
        <f>K77*0.08</f>
        <v>0</v>
      </c>
    </row>
    <row r="78" spans="2:12" ht="22.5" x14ac:dyDescent="0.2">
      <c r="B78" s="91" t="s">
        <v>172</v>
      </c>
      <c r="C78" s="92"/>
      <c r="D78" s="92"/>
      <c r="E78" s="92"/>
      <c r="F78" s="92"/>
      <c r="G78" s="92"/>
      <c r="H78" s="92"/>
      <c r="I78" s="92"/>
      <c r="J78" s="92"/>
      <c r="K78" s="92"/>
      <c r="L78" s="93"/>
    </row>
    <row r="79" spans="2:12" x14ac:dyDescent="0.2">
      <c r="B79" s="94" t="s">
        <v>173</v>
      </c>
      <c r="C79" s="89"/>
      <c r="D79" s="89"/>
      <c r="E79" s="88">
        <f>C79+D79</f>
        <v>0</v>
      </c>
      <c r="F79" s="92"/>
      <c r="G79" s="92"/>
      <c r="H79" s="92"/>
      <c r="I79" s="92"/>
      <c r="J79" s="88">
        <f>E79</f>
        <v>0</v>
      </c>
      <c r="K79" s="89"/>
      <c r="L79" s="88">
        <f t="shared" ref="L79:L80" si="9">K79*0.08</f>
        <v>0</v>
      </c>
    </row>
    <row r="80" spans="2:12" x14ac:dyDescent="0.2">
      <c r="B80" s="97" t="s">
        <v>174</v>
      </c>
      <c r="C80" s="89"/>
      <c r="D80" s="89"/>
      <c r="E80" s="88">
        <f>C80+D80</f>
        <v>0</v>
      </c>
      <c r="F80" s="92"/>
      <c r="G80" s="92"/>
      <c r="H80" s="92"/>
      <c r="I80" s="92"/>
      <c r="J80" s="88">
        <f>0.2*G77+0.5*H77+I77</f>
        <v>0</v>
      </c>
      <c r="K80" s="89"/>
      <c r="L80" s="88">
        <f t="shared" si="9"/>
        <v>0</v>
      </c>
    </row>
    <row r="81" spans="2:12" ht="22.5" x14ac:dyDescent="0.2">
      <c r="B81" s="99" t="s">
        <v>175</v>
      </c>
      <c r="C81" s="92"/>
      <c r="D81" s="92"/>
      <c r="E81" s="92"/>
      <c r="F81" s="92"/>
      <c r="G81" s="92"/>
      <c r="H81" s="92"/>
      <c r="I81" s="92"/>
      <c r="J81" s="92"/>
      <c r="K81" s="92"/>
      <c r="L81" s="100"/>
    </row>
    <row r="82" spans="2:12" x14ac:dyDescent="0.2">
      <c r="B82" s="101">
        <v>0</v>
      </c>
      <c r="C82" s="89"/>
      <c r="D82" s="89"/>
      <c r="E82" s="89"/>
      <c r="F82" s="92"/>
      <c r="G82" s="92"/>
      <c r="H82" s="92"/>
      <c r="I82" s="92"/>
      <c r="J82" s="89"/>
      <c r="K82" s="102"/>
      <c r="L82" s="103"/>
    </row>
    <row r="83" spans="2:12" x14ac:dyDescent="0.2">
      <c r="B83" s="101">
        <v>0.1</v>
      </c>
      <c r="C83" s="89"/>
      <c r="D83" s="89"/>
      <c r="E83" s="89"/>
      <c r="F83" s="92"/>
      <c r="G83" s="92"/>
      <c r="H83" s="92"/>
      <c r="I83" s="92"/>
      <c r="J83" s="89"/>
      <c r="K83" s="88">
        <f>J83*0.1</f>
        <v>0</v>
      </c>
      <c r="L83" s="88">
        <f t="shared" ref="L83:L90" si="10">K83*0.08</f>
        <v>0</v>
      </c>
    </row>
    <row r="84" spans="2:12" x14ac:dyDescent="0.2">
      <c r="B84" s="101">
        <v>0.2</v>
      </c>
      <c r="C84" s="89"/>
      <c r="D84" s="89"/>
      <c r="E84" s="89"/>
      <c r="F84" s="92"/>
      <c r="G84" s="92"/>
      <c r="H84" s="92"/>
      <c r="I84" s="92"/>
      <c r="J84" s="89"/>
      <c r="K84" s="88">
        <f>J84*0.2</f>
        <v>0</v>
      </c>
      <c r="L84" s="88">
        <f t="shared" si="10"/>
        <v>0</v>
      </c>
    </row>
    <row r="85" spans="2:12" x14ac:dyDescent="0.2">
      <c r="B85" s="101">
        <v>0.35</v>
      </c>
      <c r="C85" s="89"/>
      <c r="D85" s="89"/>
      <c r="E85" s="89"/>
      <c r="F85" s="92"/>
      <c r="G85" s="92"/>
      <c r="H85" s="92"/>
      <c r="I85" s="92"/>
      <c r="J85" s="89"/>
      <c r="K85" s="88">
        <f>J85*0.35</f>
        <v>0</v>
      </c>
      <c r="L85" s="88">
        <f t="shared" si="10"/>
        <v>0</v>
      </c>
    </row>
    <row r="86" spans="2:12" x14ac:dyDescent="0.2">
      <c r="B86" s="101">
        <v>0.5</v>
      </c>
      <c r="C86" s="89"/>
      <c r="D86" s="89"/>
      <c r="E86" s="89"/>
      <c r="F86" s="92"/>
      <c r="G86" s="92"/>
      <c r="H86" s="92"/>
      <c r="I86" s="92"/>
      <c r="J86" s="89"/>
      <c r="K86" s="88">
        <f>J86*0.5</f>
        <v>0</v>
      </c>
      <c r="L86" s="88">
        <f t="shared" si="10"/>
        <v>0</v>
      </c>
    </row>
    <row r="87" spans="2:12" x14ac:dyDescent="0.2">
      <c r="B87" s="101">
        <v>0.75</v>
      </c>
      <c r="C87" s="89"/>
      <c r="D87" s="89"/>
      <c r="E87" s="89"/>
      <c r="F87" s="92"/>
      <c r="G87" s="92"/>
      <c r="H87" s="92"/>
      <c r="I87" s="92"/>
      <c r="J87" s="89"/>
      <c r="K87" s="88">
        <f>J87*0.75</f>
        <v>0</v>
      </c>
      <c r="L87" s="88">
        <f t="shared" si="10"/>
        <v>0</v>
      </c>
    </row>
    <row r="88" spans="2:12" x14ac:dyDescent="0.2">
      <c r="B88" s="101">
        <v>1</v>
      </c>
      <c r="C88" s="89"/>
      <c r="D88" s="89"/>
      <c r="E88" s="89"/>
      <c r="F88" s="92"/>
      <c r="G88" s="92"/>
      <c r="H88" s="92"/>
      <c r="I88" s="92"/>
      <c r="J88" s="89"/>
      <c r="K88" s="88">
        <f>J88</f>
        <v>0</v>
      </c>
      <c r="L88" s="88">
        <f t="shared" si="10"/>
        <v>0</v>
      </c>
    </row>
    <row r="89" spans="2:12" x14ac:dyDescent="0.2">
      <c r="B89" s="101">
        <v>1.5</v>
      </c>
      <c r="C89" s="89"/>
      <c r="D89" s="89"/>
      <c r="E89" s="89"/>
      <c r="F89" s="92"/>
      <c r="G89" s="92"/>
      <c r="H89" s="92"/>
      <c r="I89" s="92"/>
      <c r="J89" s="89"/>
      <c r="K89" s="88">
        <f>J89*1.5</f>
        <v>0</v>
      </c>
      <c r="L89" s="88">
        <f t="shared" si="10"/>
        <v>0</v>
      </c>
    </row>
    <row r="90" spans="2:12" x14ac:dyDescent="0.2">
      <c r="B90" s="101">
        <v>2</v>
      </c>
      <c r="C90" s="89"/>
      <c r="D90" s="89"/>
      <c r="E90" s="89"/>
      <c r="F90" s="92"/>
      <c r="G90" s="92"/>
      <c r="H90" s="92"/>
      <c r="I90" s="92"/>
      <c r="J90" s="89"/>
      <c r="K90" s="88">
        <f>J90*2</f>
        <v>0</v>
      </c>
      <c r="L90" s="88">
        <f t="shared" si="10"/>
        <v>0</v>
      </c>
    </row>
    <row r="91" spans="2:12" x14ac:dyDescent="0.2">
      <c r="B91" s="104" t="s">
        <v>176</v>
      </c>
      <c r="C91" s="89"/>
      <c r="D91" s="89"/>
      <c r="E91" s="89"/>
      <c r="F91" s="105"/>
      <c r="G91" s="102"/>
      <c r="H91" s="102"/>
      <c r="I91" s="103"/>
      <c r="J91" s="89"/>
      <c r="K91" s="89"/>
      <c r="L91" s="89"/>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91A9-4057-4029-BDEE-FFEDBC34DDF6}">
  <sheetPr>
    <tabColor theme="3" tint="0.249977111117893"/>
  </sheetPr>
  <dimension ref="B1:N29"/>
  <sheetViews>
    <sheetView showGridLines="0" zoomScale="120" zoomScaleNormal="120" workbookViewId="0">
      <selection activeCell="G17" sqref="G17"/>
    </sheetView>
  </sheetViews>
  <sheetFormatPr defaultRowHeight="15" x14ac:dyDescent="0.25"/>
  <cols>
    <col min="1" max="1" width="3" customWidth="1"/>
    <col min="2" max="2" width="35.42578125" customWidth="1"/>
    <col min="3" max="14" width="15.42578125" customWidth="1"/>
  </cols>
  <sheetData>
    <row r="1" spans="2:14" x14ac:dyDescent="0.25">
      <c r="H1" s="8"/>
      <c r="I1" s="8"/>
      <c r="J1" s="8"/>
      <c r="K1" s="8"/>
      <c r="L1" s="8"/>
      <c r="M1" s="8"/>
      <c r="N1" s="8"/>
    </row>
    <row r="2" spans="2:14" x14ac:dyDescent="0.25">
      <c r="B2" s="13" t="s">
        <v>38</v>
      </c>
      <c r="C2" s="109"/>
      <c r="D2" s="109"/>
      <c r="E2" s="110"/>
      <c r="F2" s="111"/>
      <c r="H2" s="8"/>
      <c r="I2" s="8"/>
      <c r="J2" s="8"/>
      <c r="K2" s="8"/>
      <c r="L2" s="8"/>
      <c r="M2" s="8"/>
      <c r="N2" s="8"/>
    </row>
    <row r="3" spans="2:14" x14ac:dyDescent="0.25">
      <c r="B3" s="13"/>
      <c r="C3" s="109"/>
      <c r="D3" s="109"/>
      <c r="E3" s="110"/>
      <c r="F3" s="111"/>
      <c r="H3" s="8"/>
      <c r="I3" s="8"/>
      <c r="J3" s="8"/>
      <c r="K3" s="8"/>
      <c r="L3" s="8"/>
      <c r="M3" s="8"/>
      <c r="N3" s="8"/>
    </row>
    <row r="4" spans="2:14" ht="14.45" customHeight="1" x14ac:dyDescent="0.25">
      <c r="B4" s="115" t="s">
        <v>177</v>
      </c>
      <c r="C4" s="115"/>
      <c r="D4" s="113"/>
      <c r="E4" s="113"/>
      <c r="F4" s="113"/>
      <c r="G4" s="114"/>
      <c r="H4" s="8"/>
      <c r="I4" s="8"/>
      <c r="J4" s="8"/>
      <c r="K4" s="8"/>
      <c r="L4" s="8"/>
      <c r="M4" s="8"/>
      <c r="N4" s="8"/>
    </row>
    <row r="5" spans="2:14" ht="14.45" customHeight="1" x14ac:dyDescent="0.25">
      <c r="B5" s="114"/>
      <c r="C5" s="114"/>
      <c r="D5" s="113"/>
      <c r="E5" s="113"/>
      <c r="F5" s="113"/>
      <c r="G5" s="149"/>
      <c r="H5" s="8"/>
      <c r="I5" s="8"/>
      <c r="J5" s="8"/>
      <c r="K5" s="8"/>
      <c r="L5" s="8"/>
      <c r="M5" s="8"/>
      <c r="N5" s="8"/>
    </row>
    <row r="6" spans="2:14" x14ac:dyDescent="0.25">
      <c r="B6" s="221" t="s">
        <v>44</v>
      </c>
      <c r="C6" s="212" t="s">
        <v>45</v>
      </c>
      <c r="D6" s="237"/>
      <c r="E6" s="20"/>
      <c r="F6" s="237"/>
      <c r="G6" s="151"/>
      <c r="H6" s="223"/>
      <c r="I6" s="223"/>
      <c r="J6" s="223"/>
      <c r="K6" s="223"/>
      <c r="L6" s="223"/>
      <c r="M6" s="223"/>
      <c r="N6" s="223"/>
    </row>
    <row r="7" spans="2:14" x14ac:dyDescent="0.25">
      <c r="B7" s="237"/>
      <c r="C7" s="237"/>
      <c r="D7" s="237"/>
      <c r="E7" s="237"/>
      <c r="F7" s="237"/>
      <c r="G7" s="223"/>
      <c r="H7" s="223"/>
      <c r="I7" s="223"/>
      <c r="J7" s="223"/>
      <c r="K7" s="223"/>
      <c r="L7" s="223"/>
      <c r="M7" s="223"/>
      <c r="N7" s="223"/>
    </row>
    <row r="8" spans="2:14" x14ac:dyDescent="0.25">
      <c r="B8" s="223"/>
      <c r="C8" s="223"/>
      <c r="D8" s="223"/>
      <c r="E8" s="223"/>
      <c r="F8" s="223"/>
      <c r="G8" s="223"/>
      <c r="H8" s="223"/>
      <c r="I8" s="223"/>
      <c r="J8" s="223"/>
      <c r="K8" s="223"/>
      <c r="L8" s="223"/>
      <c r="M8" s="223"/>
      <c r="N8" s="223"/>
    </row>
    <row r="9" spans="2:14" s="119" customFormat="1" ht="19.5" customHeight="1" thickBot="1" x14ac:dyDescent="0.3">
      <c r="B9" s="265"/>
      <c r="C9" s="308" t="s">
        <v>46</v>
      </c>
      <c r="D9" s="309"/>
      <c r="E9" s="309"/>
      <c r="F9" s="309"/>
      <c r="G9" s="308" t="s">
        <v>47</v>
      </c>
      <c r="H9" s="309"/>
      <c r="I9" s="309"/>
      <c r="J9" s="309"/>
      <c r="K9" s="308" t="s">
        <v>48</v>
      </c>
      <c r="L9" s="265"/>
      <c r="M9" s="265"/>
      <c r="N9" s="265"/>
    </row>
    <row r="10" spans="2:14" ht="15.75" thickBot="1" x14ac:dyDescent="0.3">
      <c r="B10" s="310" t="s">
        <v>178</v>
      </c>
      <c r="C10" s="269">
        <v>2025</v>
      </c>
      <c r="D10" s="270" t="s">
        <v>49</v>
      </c>
      <c r="E10" s="270" t="s">
        <v>50</v>
      </c>
      <c r="F10" s="271" t="s">
        <v>51</v>
      </c>
      <c r="G10" s="270">
        <v>2025</v>
      </c>
      <c r="H10" s="270" t="s">
        <v>49</v>
      </c>
      <c r="I10" s="270" t="s">
        <v>50</v>
      </c>
      <c r="J10" s="270" t="s">
        <v>51</v>
      </c>
      <c r="K10" s="269">
        <v>2025</v>
      </c>
      <c r="L10" s="270" t="s">
        <v>49</v>
      </c>
      <c r="M10" s="270" t="s">
        <v>50</v>
      </c>
      <c r="N10" s="271" t="s">
        <v>51</v>
      </c>
    </row>
    <row r="11" spans="2:14" x14ac:dyDescent="0.25">
      <c r="B11" s="311" t="s">
        <v>179</v>
      </c>
      <c r="C11" s="303"/>
      <c r="D11" s="304"/>
      <c r="E11" s="304"/>
      <c r="F11" s="305"/>
      <c r="G11" s="312"/>
      <c r="H11" s="304"/>
      <c r="I11" s="304"/>
      <c r="J11" s="313"/>
      <c r="K11" s="303"/>
      <c r="L11" s="304"/>
      <c r="M11" s="304"/>
      <c r="N11" s="305"/>
    </row>
    <row r="12" spans="2:14" x14ac:dyDescent="0.25">
      <c r="B12" s="311" t="s">
        <v>180</v>
      </c>
      <c r="C12" s="341">
        <v>0.1</v>
      </c>
      <c r="D12" s="342">
        <v>0.1</v>
      </c>
      <c r="E12" s="342">
        <v>0.1</v>
      </c>
      <c r="F12" s="343">
        <v>0.1</v>
      </c>
      <c r="G12" s="344">
        <v>0.1</v>
      </c>
      <c r="H12" s="342">
        <v>0.1</v>
      </c>
      <c r="I12" s="342">
        <v>0.1</v>
      </c>
      <c r="J12" s="345">
        <v>0.1</v>
      </c>
      <c r="K12" s="341">
        <v>0.1</v>
      </c>
      <c r="L12" s="342">
        <v>0.1</v>
      </c>
      <c r="M12" s="342">
        <v>0.1</v>
      </c>
      <c r="N12" s="343">
        <v>0.1</v>
      </c>
    </row>
    <row r="13" spans="2:14" ht="15.75" thickBot="1" x14ac:dyDescent="0.3">
      <c r="B13" s="314" t="s">
        <v>181</v>
      </c>
      <c r="C13" s="283">
        <f t="shared" ref="C13:N13" si="0">C11*C12</f>
        <v>0</v>
      </c>
      <c r="D13" s="284">
        <f t="shared" si="0"/>
        <v>0</v>
      </c>
      <c r="E13" s="284">
        <f t="shared" si="0"/>
        <v>0</v>
      </c>
      <c r="F13" s="285">
        <f t="shared" si="0"/>
        <v>0</v>
      </c>
      <c r="G13" s="315">
        <f t="shared" si="0"/>
        <v>0</v>
      </c>
      <c r="H13" s="284">
        <f t="shared" si="0"/>
        <v>0</v>
      </c>
      <c r="I13" s="284">
        <f t="shared" si="0"/>
        <v>0</v>
      </c>
      <c r="J13" s="316">
        <f t="shared" si="0"/>
        <v>0</v>
      </c>
      <c r="K13" s="283">
        <f t="shared" si="0"/>
        <v>0</v>
      </c>
      <c r="L13" s="284">
        <f t="shared" si="0"/>
        <v>0</v>
      </c>
      <c r="M13" s="284">
        <f t="shared" si="0"/>
        <v>0</v>
      </c>
      <c r="N13" s="285">
        <f t="shared" si="0"/>
        <v>0</v>
      </c>
    </row>
    <row r="14" spans="2:14" ht="15.75" customHeight="1" x14ac:dyDescent="0.25">
      <c r="B14" s="457" t="s">
        <v>182</v>
      </c>
      <c r="C14" s="457"/>
      <c r="D14" s="457"/>
      <c r="E14" s="457"/>
      <c r="F14" s="457"/>
      <c r="G14" s="457"/>
      <c r="H14" s="457"/>
      <c r="I14" s="457"/>
      <c r="J14" s="457"/>
      <c r="K14" s="457"/>
      <c r="L14" s="457"/>
      <c r="M14" s="457"/>
      <c r="N14" s="457"/>
    </row>
    <row r="15" spans="2:14" ht="28.5" customHeight="1" x14ac:dyDescent="0.25">
      <c r="B15" s="458" t="s">
        <v>183</v>
      </c>
      <c r="C15" s="458"/>
      <c r="D15" s="458"/>
      <c r="E15" s="458"/>
      <c r="F15" s="458"/>
      <c r="G15" s="458"/>
      <c r="H15" s="458"/>
      <c r="I15" s="458"/>
      <c r="J15" s="458"/>
      <c r="K15" s="332"/>
      <c r="L15" s="332"/>
      <c r="M15" s="332"/>
      <c r="N15" s="332"/>
    </row>
    <row r="16" spans="2:14" x14ac:dyDescent="0.25">
      <c r="B16" s="237"/>
      <c r="C16" s="237"/>
      <c r="D16" s="237"/>
      <c r="E16" s="237"/>
      <c r="F16" s="237"/>
      <c r="G16" s="237"/>
      <c r="H16" s="237"/>
      <c r="I16" s="223"/>
      <c r="J16" s="223"/>
      <c r="K16" s="223"/>
      <c r="L16" s="223"/>
      <c r="M16" s="223"/>
      <c r="N16" s="223"/>
    </row>
    <row r="17" spans="2:14" x14ac:dyDescent="0.25">
      <c r="B17" s="297" t="s">
        <v>184</v>
      </c>
      <c r="C17" s="223"/>
      <c r="D17" s="223"/>
      <c r="E17" s="223"/>
      <c r="F17" s="223"/>
      <c r="G17" s="297" t="s">
        <v>185</v>
      </c>
      <c r="H17" s="223"/>
      <c r="I17" s="223"/>
      <c r="J17" s="223"/>
      <c r="K17" s="223"/>
      <c r="L17" s="223"/>
      <c r="M17" s="223"/>
      <c r="N17" s="223"/>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30"/>
      <c r="D29" s="107"/>
      <c r="E29" s="107"/>
      <c r="F29" s="107"/>
      <c r="G29" s="107"/>
      <c r="H29" s="6"/>
      <c r="I29" s="6"/>
      <c r="J29" s="6"/>
      <c r="K29" s="6"/>
    </row>
  </sheetData>
  <mergeCells count="2">
    <mergeCell ref="B14:N14"/>
    <mergeCell ref="B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FF07-A8D2-49D5-965C-5B05AD2B9C30}">
  <sheetPr>
    <tabColor theme="3" tint="0.749992370372631"/>
  </sheetPr>
  <dimension ref="A1:O54"/>
  <sheetViews>
    <sheetView showGridLines="0" zoomScaleNormal="100" workbookViewId="0">
      <selection activeCell="G23" sqref="G23"/>
    </sheetView>
  </sheetViews>
  <sheetFormatPr defaultRowHeight="15" x14ac:dyDescent="0.25"/>
  <cols>
    <col min="1" max="1" width="3.85546875" customWidth="1"/>
    <col min="2" max="2" width="23.85546875" customWidth="1"/>
    <col min="3" max="3" width="33.85546875" style="107" customWidth="1"/>
    <col min="4" max="6" width="24.28515625" style="107"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08"/>
      <c r="I1" s="108"/>
      <c r="J1" s="108"/>
      <c r="K1" s="108"/>
    </row>
    <row r="2" spans="1:15" x14ac:dyDescent="0.25">
      <c r="B2" s="13" t="s">
        <v>38</v>
      </c>
      <c r="C2" s="109"/>
      <c r="D2" s="109"/>
      <c r="E2" s="110"/>
      <c r="F2" s="111"/>
      <c r="H2" s="108"/>
      <c r="I2" s="108"/>
      <c r="J2" s="108"/>
      <c r="K2" s="108"/>
    </row>
    <row r="3" spans="1:15" ht="14.45" customHeight="1" x14ac:dyDescent="0.25">
      <c r="B3" s="112"/>
      <c r="C3" s="113"/>
      <c r="D3" s="113"/>
      <c r="E3" s="113"/>
      <c r="F3" s="113"/>
      <c r="G3" s="114"/>
      <c r="H3" s="108"/>
      <c r="I3" s="108"/>
      <c r="J3" s="108"/>
      <c r="K3" s="108"/>
    </row>
    <row r="4" spans="1:15" ht="14.45" customHeight="1" x14ac:dyDescent="0.25">
      <c r="B4" s="115" t="s">
        <v>186</v>
      </c>
      <c r="C4" s="115"/>
      <c r="D4" s="113"/>
      <c r="E4" s="113"/>
      <c r="F4" s="113"/>
      <c r="G4" s="114"/>
      <c r="H4" s="108"/>
      <c r="I4" s="108"/>
      <c r="J4" s="108"/>
      <c r="K4" s="108"/>
    </row>
    <row r="5" spans="1:15" ht="14.45" customHeight="1" x14ac:dyDescent="0.25">
      <c r="B5" s="114"/>
      <c r="C5" s="114"/>
      <c r="D5" s="113"/>
      <c r="E5" s="113"/>
      <c r="F5" s="113"/>
      <c r="G5" s="116"/>
      <c r="H5" s="108"/>
      <c r="I5" s="108"/>
      <c r="J5" s="108"/>
      <c r="K5" s="108"/>
    </row>
    <row r="6" spans="1:15" x14ac:dyDescent="0.25">
      <c r="B6" s="221" t="s">
        <v>44</v>
      </c>
      <c r="C6" s="20" t="s">
        <v>45</v>
      </c>
      <c r="G6" s="114"/>
      <c r="H6" s="108"/>
      <c r="I6" s="108"/>
      <c r="J6" s="108"/>
      <c r="K6" s="108"/>
    </row>
    <row r="7" spans="1:15" x14ac:dyDescent="0.25">
      <c r="G7" s="108"/>
      <c r="H7" s="108"/>
      <c r="I7" s="108"/>
      <c r="J7" s="108"/>
      <c r="K7" s="108"/>
      <c r="L7" s="107"/>
    </row>
    <row r="8" spans="1:15" x14ac:dyDescent="0.25">
      <c r="A8" s="117"/>
      <c r="B8" s="117"/>
      <c r="C8" s="113"/>
      <c r="D8" s="113"/>
      <c r="E8" s="118"/>
      <c r="F8" s="113"/>
      <c r="G8" s="108"/>
      <c r="H8" s="108"/>
      <c r="I8" s="108"/>
      <c r="J8" s="108"/>
      <c r="K8" s="108"/>
      <c r="L8" s="107"/>
    </row>
    <row r="9" spans="1:15" s="119" customFormat="1" ht="20.25" customHeight="1" thickBot="1" x14ac:dyDescent="0.3">
      <c r="B9" s="265"/>
      <c r="C9" s="265"/>
      <c r="D9" s="222" t="s">
        <v>46</v>
      </c>
      <c r="E9" s="265"/>
      <c r="F9" s="265"/>
      <c r="G9" s="265"/>
      <c r="H9" s="222" t="s">
        <v>47</v>
      </c>
      <c r="I9" s="265"/>
      <c r="J9" s="265"/>
      <c r="K9" s="265"/>
      <c r="L9" s="266" t="s">
        <v>48</v>
      </c>
      <c r="M9" s="265"/>
      <c r="N9" s="265"/>
      <c r="O9" s="265"/>
    </row>
    <row r="10" spans="1:15" x14ac:dyDescent="0.25">
      <c r="B10" s="267"/>
      <c r="C10" s="268" t="s">
        <v>178</v>
      </c>
      <c r="D10" s="333">
        <v>2025</v>
      </c>
      <c r="E10" s="334" t="s">
        <v>49</v>
      </c>
      <c r="F10" s="334" t="s">
        <v>50</v>
      </c>
      <c r="G10" s="335" t="s">
        <v>51</v>
      </c>
      <c r="H10" s="333">
        <v>2025</v>
      </c>
      <c r="I10" s="334" t="s">
        <v>49</v>
      </c>
      <c r="J10" s="334" t="s">
        <v>50</v>
      </c>
      <c r="K10" s="335" t="s">
        <v>51</v>
      </c>
      <c r="L10" s="333">
        <v>2025</v>
      </c>
      <c r="M10" s="334" t="s">
        <v>49</v>
      </c>
      <c r="N10" s="334" t="s">
        <v>50</v>
      </c>
      <c r="O10" s="335" t="s">
        <v>51</v>
      </c>
    </row>
    <row r="11" spans="1:15" x14ac:dyDescent="0.25">
      <c r="B11" s="459" t="s">
        <v>187</v>
      </c>
      <c r="C11" s="460"/>
      <c r="D11" s="348"/>
      <c r="E11" s="346"/>
      <c r="F11" s="346"/>
      <c r="G11" s="349"/>
      <c r="H11" s="348"/>
      <c r="I11" s="346"/>
      <c r="J11" s="346"/>
      <c r="K11" s="349"/>
      <c r="L11" s="348"/>
      <c r="M11" s="346"/>
      <c r="N11" s="346"/>
      <c r="O11" s="349"/>
    </row>
    <row r="12" spans="1:15" x14ac:dyDescent="0.25">
      <c r="B12" s="272" t="s">
        <v>188</v>
      </c>
      <c r="C12" s="273" t="s">
        <v>180</v>
      </c>
      <c r="D12" s="329"/>
      <c r="E12" s="347"/>
      <c r="F12" s="347"/>
      <c r="G12" s="330"/>
      <c r="H12" s="329"/>
      <c r="I12" s="347"/>
      <c r="J12" s="347"/>
      <c r="K12" s="330"/>
      <c r="L12" s="329"/>
      <c r="M12" s="347"/>
      <c r="N12" s="347"/>
      <c r="O12" s="330"/>
    </row>
    <row r="13" spans="1:15" x14ac:dyDescent="0.25">
      <c r="B13" s="274">
        <v>5000</v>
      </c>
      <c r="C13" s="275">
        <v>0.04</v>
      </c>
      <c r="D13" s="276">
        <f>IF(D11="",0,MAX(0,MIN(D11,$B$13)*$C$13))</f>
        <v>0</v>
      </c>
      <c r="E13" s="277">
        <f>IF(E11="",0,MAX(0,MIN(E11,$B$13)*$C$13))</f>
        <v>0</v>
      </c>
      <c r="F13" s="277">
        <f>IF(F11="",0,MAX(0,MIN(F11,$B$13)*$C$13))</f>
        <v>0</v>
      </c>
      <c r="G13" s="278">
        <f>IF(G11="",0,MAX(0,MIN(G11,$B$13)*$C$13))</f>
        <v>0</v>
      </c>
      <c r="H13" s="276">
        <f t="shared" ref="H13:O13" si="0">IF(H11="",0,MAX(0,MIN(H11,$B$13)*$C$13))</f>
        <v>0</v>
      </c>
      <c r="I13" s="277">
        <f t="shared" si="0"/>
        <v>0</v>
      </c>
      <c r="J13" s="277">
        <f t="shared" si="0"/>
        <v>0</v>
      </c>
      <c r="K13" s="278">
        <f t="shared" si="0"/>
        <v>0</v>
      </c>
      <c r="L13" s="276">
        <f t="shared" si="0"/>
        <v>0</v>
      </c>
      <c r="M13" s="277">
        <f t="shared" si="0"/>
        <v>0</v>
      </c>
      <c r="N13" s="277">
        <f t="shared" si="0"/>
        <v>0</v>
      </c>
      <c r="O13" s="278">
        <f t="shared" si="0"/>
        <v>0</v>
      </c>
    </row>
    <row r="14" spans="1:15" x14ac:dyDescent="0.25">
      <c r="B14" s="274">
        <v>10000</v>
      </c>
      <c r="C14" s="275">
        <v>2.5000000000000001E-2</v>
      </c>
      <c r="D14" s="276">
        <f>IF(D11="",0,MAX(0,MIN(D$11,$B14)-$B13)*$C14)</f>
        <v>0</v>
      </c>
      <c r="E14" s="277">
        <f>IF(E11="",0,MAX(0,MIN(E$11,$B14)-$B13)*$C14)</f>
        <v>0</v>
      </c>
      <c r="F14" s="277">
        <f>IF(F11="",0,MAX(0,MIN(F$11,$B14)-$B13)*$C14)</f>
        <v>0</v>
      </c>
      <c r="G14" s="278">
        <f>IF(G11="",0,MAX(0,MIN(G$11,$B14)-$B13)*$C14)</f>
        <v>0</v>
      </c>
      <c r="H14" s="276">
        <f t="shared" ref="H14:O14" si="1">IF(H11="",0,MAX(0,MIN(H$11,$B14)-$B13)*$C14)</f>
        <v>0</v>
      </c>
      <c r="I14" s="277">
        <f t="shared" si="1"/>
        <v>0</v>
      </c>
      <c r="J14" s="277">
        <f t="shared" si="1"/>
        <v>0</v>
      </c>
      <c r="K14" s="278">
        <f t="shared" si="1"/>
        <v>0</v>
      </c>
      <c r="L14" s="276">
        <f t="shared" si="1"/>
        <v>0</v>
      </c>
      <c r="M14" s="277">
        <f t="shared" si="1"/>
        <v>0</v>
      </c>
      <c r="N14" s="277">
        <f t="shared" si="1"/>
        <v>0</v>
      </c>
      <c r="O14" s="278">
        <f t="shared" si="1"/>
        <v>0</v>
      </c>
    </row>
    <row r="15" spans="1:15" x14ac:dyDescent="0.25">
      <c r="B15" s="274">
        <v>100000</v>
      </c>
      <c r="C15" s="275">
        <v>0.01</v>
      </c>
      <c r="D15" s="276">
        <f>IF(D11="",0,MAX(0,MIN(D$11,$B15)-$B14)*$C15)</f>
        <v>0</v>
      </c>
      <c r="E15" s="277">
        <f>IF(E11="",0,MAX(0,MIN(E$11,$B15)-$B14)*$C15)</f>
        <v>0</v>
      </c>
      <c r="F15" s="277">
        <f>IF(F11="",0,MAX(0,MIN(F$11,$B15)-$B14)*$C15)</f>
        <v>0</v>
      </c>
      <c r="G15" s="278">
        <f>IF(G11="",0,MAX(0,MIN(G$11,$B15)-$B14)*$C15)</f>
        <v>0</v>
      </c>
      <c r="H15" s="276">
        <f t="shared" ref="H15:N15" si="2">IF(H11="",0,MAX(0,MIN(H$11,$B15)-$B14)*$C15)</f>
        <v>0</v>
      </c>
      <c r="I15" s="277">
        <f>IF(I11="",0,MAX(0,MIN(I$11,$B15)-$B14)*$C15)</f>
        <v>0</v>
      </c>
      <c r="J15" s="277">
        <f t="shared" si="2"/>
        <v>0</v>
      </c>
      <c r="K15" s="278">
        <f t="shared" si="2"/>
        <v>0</v>
      </c>
      <c r="L15" s="276">
        <f t="shared" si="2"/>
        <v>0</v>
      </c>
      <c r="M15" s="277">
        <f t="shared" si="2"/>
        <v>0</v>
      </c>
      <c r="N15" s="277">
        <f t="shared" si="2"/>
        <v>0</v>
      </c>
      <c r="O15" s="278">
        <f>IF(O11="",0,MAX(0,MIN(O$11,$B15)-$B14)*$C15)</f>
        <v>0</v>
      </c>
    </row>
    <row r="16" spans="1:15" x14ac:dyDescent="0.25">
      <c r="B16" s="274">
        <v>250000</v>
      </c>
      <c r="C16" s="275">
        <v>5.0000000000000001E-3</v>
      </c>
      <c r="D16" s="276">
        <f>IF(D11="",0,MAX(0,MIN(D$11,$B16)-$B15)*$C16)</f>
        <v>0</v>
      </c>
      <c r="E16" s="277">
        <f>IF(E11="",0,MAX(0,MIN(E$11,$B16)-$B15)*$C16)</f>
        <v>0</v>
      </c>
      <c r="F16" s="277">
        <f>IF(F11="",0,MAX(0,MIN(F$11,$B16)-$B15)*$C16)</f>
        <v>0</v>
      </c>
      <c r="G16" s="278">
        <f>IF(G11="",0,MAX(0,MIN(G$11,$B16)-$B15)*$C16)</f>
        <v>0</v>
      </c>
      <c r="H16" s="276">
        <f t="shared" ref="H16:O16" si="3">IF(H11="",0,MAX(0,MIN(H$11,$B16)-$B15)*$C16)</f>
        <v>0</v>
      </c>
      <c r="I16" s="277">
        <f t="shared" si="3"/>
        <v>0</v>
      </c>
      <c r="J16" s="277">
        <f t="shared" si="3"/>
        <v>0</v>
      </c>
      <c r="K16" s="278">
        <f t="shared" si="3"/>
        <v>0</v>
      </c>
      <c r="L16" s="276">
        <f t="shared" si="3"/>
        <v>0</v>
      </c>
      <c r="M16" s="277">
        <f t="shared" si="3"/>
        <v>0</v>
      </c>
      <c r="N16" s="277">
        <f t="shared" si="3"/>
        <v>0</v>
      </c>
      <c r="O16" s="278">
        <f t="shared" si="3"/>
        <v>0</v>
      </c>
    </row>
    <row r="17" spans="2:15" x14ac:dyDescent="0.25">
      <c r="B17" s="279"/>
      <c r="C17" s="275">
        <v>2.5000000000000001E-3</v>
      </c>
      <c r="D17" s="276">
        <f>IF(D11="",0,MAX(0,(D$11-$B16)*$C17))</f>
        <v>0</v>
      </c>
      <c r="E17" s="277">
        <f>IF(E11="",0,MAX(0,(E$11-$B16)*$C17))</f>
        <v>0</v>
      </c>
      <c r="F17" s="277">
        <f>IF(F11="",0,MAX(0,(F$11-$B16)*$C17))</f>
        <v>0</v>
      </c>
      <c r="G17" s="278">
        <f>IF(G11="",0,MAX(0,(G$11-$B16)*$C17))</f>
        <v>0</v>
      </c>
      <c r="H17" s="276">
        <f t="shared" ref="H17:O17" si="4">IF(H11="",0,MAX(0,(H$11-$B16)*$C17))</f>
        <v>0</v>
      </c>
      <c r="I17" s="277">
        <f t="shared" si="4"/>
        <v>0</v>
      </c>
      <c r="J17" s="277">
        <f t="shared" si="4"/>
        <v>0</v>
      </c>
      <c r="K17" s="278">
        <f t="shared" si="4"/>
        <v>0</v>
      </c>
      <c r="L17" s="276">
        <f t="shared" si="4"/>
        <v>0</v>
      </c>
      <c r="M17" s="277">
        <f t="shared" si="4"/>
        <v>0</v>
      </c>
      <c r="N17" s="277">
        <f t="shared" si="4"/>
        <v>0</v>
      </c>
      <c r="O17" s="278">
        <f t="shared" si="4"/>
        <v>0</v>
      </c>
    </row>
    <row r="18" spans="2:15" x14ac:dyDescent="0.25">
      <c r="B18" s="459" t="s">
        <v>189</v>
      </c>
      <c r="C18" s="460"/>
      <c r="D18" s="280"/>
      <c r="E18" s="281"/>
      <c r="F18" s="281"/>
      <c r="G18" s="282"/>
      <c r="H18" s="280"/>
      <c r="I18" s="281"/>
      <c r="J18" s="281"/>
      <c r="K18" s="282"/>
      <c r="L18" s="280"/>
      <c r="M18" s="281"/>
      <c r="N18" s="281"/>
      <c r="O18" s="282"/>
    </row>
    <row r="19" spans="2:15" ht="15.75" thickBot="1" x14ac:dyDescent="0.3">
      <c r="B19" s="461" t="s">
        <v>181</v>
      </c>
      <c r="C19" s="462"/>
      <c r="D19" s="283">
        <f>SUM(D13:D17)*D18</f>
        <v>0</v>
      </c>
      <c r="E19" s="284">
        <f t="shared" ref="E19:F19" si="5">SUM(E13:E17)*E18</f>
        <v>0</v>
      </c>
      <c r="F19" s="284">
        <f t="shared" si="5"/>
        <v>0</v>
      </c>
      <c r="G19" s="285">
        <f>SUM(G13:G17)*G18</f>
        <v>0</v>
      </c>
      <c r="H19" s="283">
        <f>SUM(H13:H17)*H18</f>
        <v>0</v>
      </c>
      <c r="I19" s="284">
        <f>SUM(I13:I17)*I18</f>
        <v>0</v>
      </c>
      <c r="J19" s="284">
        <f>SUM(J13:J17)*J18</f>
        <v>0</v>
      </c>
      <c r="K19" s="285">
        <f>SUM(K13:K17)*K18</f>
        <v>0</v>
      </c>
      <c r="L19" s="283">
        <f t="shared" ref="L19:N19" si="6">SUM(L13:L17)*L18</f>
        <v>0</v>
      </c>
      <c r="M19" s="284">
        <f>SUM(M13:M17)*M18</f>
        <v>0</v>
      </c>
      <c r="N19" s="284">
        <f t="shared" si="6"/>
        <v>0</v>
      </c>
      <c r="O19" s="285">
        <f>SUM(O13:O17)*O18</f>
        <v>0</v>
      </c>
    </row>
    <row r="20" spans="2:15" ht="21.6" customHeight="1" x14ac:dyDescent="0.25">
      <c r="B20" s="289" t="s">
        <v>190</v>
      </c>
      <c r="C20" s="287"/>
      <c r="D20" s="287"/>
      <c r="E20" s="287"/>
      <c r="F20" s="288"/>
      <c r="G20" s="286"/>
      <c r="H20" s="287"/>
      <c r="I20" s="287"/>
      <c r="J20" s="287"/>
      <c r="K20" s="237"/>
      <c r="L20" s="223"/>
      <c r="M20" s="223"/>
      <c r="N20" s="223"/>
      <c r="O20" s="237"/>
    </row>
    <row r="21" spans="2:15" x14ac:dyDescent="0.25">
      <c r="C21" s="290"/>
      <c r="D21" s="290"/>
      <c r="E21" s="290"/>
      <c r="F21" s="291"/>
      <c r="G21" s="286"/>
      <c r="H21" s="290"/>
      <c r="I21" s="292"/>
      <c r="J21" s="293"/>
      <c r="K21" s="237"/>
      <c r="L21" s="223"/>
      <c r="M21" s="223"/>
      <c r="N21" s="223"/>
      <c r="O21" s="237"/>
    </row>
    <row r="22" spans="2:15" x14ac:dyDescent="0.25">
      <c r="B22" s="237"/>
      <c r="C22" s="294"/>
      <c r="D22" s="294"/>
      <c r="E22" s="294"/>
      <c r="F22" s="295"/>
      <c r="G22" s="237"/>
      <c r="H22" s="296"/>
      <c r="I22" s="292"/>
      <c r="J22" s="293"/>
      <c r="K22" s="237"/>
      <c r="L22" s="223"/>
      <c r="M22" s="223"/>
      <c r="N22" s="223"/>
      <c r="O22" s="237"/>
    </row>
    <row r="23" spans="2:15" x14ac:dyDescent="0.25">
      <c r="B23" s="297" t="s">
        <v>184</v>
      </c>
      <c r="C23" s="223"/>
      <c r="D23" s="223"/>
      <c r="E23" s="223"/>
      <c r="F23" s="223"/>
      <c r="G23" s="297" t="s">
        <v>185</v>
      </c>
      <c r="H23" s="296"/>
      <c r="I23" s="292"/>
      <c r="J23" s="293"/>
      <c r="K23" s="237"/>
      <c r="L23" s="223"/>
      <c r="M23" s="223"/>
      <c r="N23" s="223"/>
      <c r="O23" s="237"/>
    </row>
    <row r="24" spans="2:15" x14ac:dyDescent="0.25">
      <c r="B24" s="296"/>
      <c r="C24" s="296"/>
      <c r="D24" s="296"/>
      <c r="E24" s="296"/>
      <c r="F24" s="295"/>
      <c r="G24" s="296"/>
      <c r="H24" s="296"/>
      <c r="I24" s="292"/>
      <c r="J24" s="293"/>
      <c r="K24" s="237"/>
      <c r="L24" s="223"/>
      <c r="M24" s="223"/>
      <c r="N24" s="223"/>
      <c r="O24" s="237"/>
    </row>
    <row r="25" spans="2:15" x14ac:dyDescent="0.25">
      <c r="H25" s="223"/>
      <c r="I25" s="223"/>
      <c r="J25" s="223"/>
      <c r="K25" s="223"/>
      <c r="L25" s="296"/>
      <c r="M25" s="296"/>
      <c r="N25" s="296"/>
      <c r="O25" s="237"/>
    </row>
    <row r="26" spans="2:15" x14ac:dyDescent="0.25">
      <c r="B26" s="124"/>
      <c r="C26" s="124"/>
      <c r="D26" s="124"/>
      <c r="E26" s="125"/>
      <c r="F26" s="124"/>
      <c r="G26" s="124"/>
      <c r="H26" s="124"/>
      <c r="I26" s="124"/>
      <c r="J26" s="125"/>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23"/>
      <c r="D42" s="126"/>
    </row>
    <row r="43" spans="2:14" x14ac:dyDescent="0.25">
      <c r="B43" s="107"/>
      <c r="D43" s="126"/>
    </row>
    <row r="44" spans="2:14" x14ac:dyDescent="0.25">
      <c r="E44" s="127"/>
    </row>
    <row r="46" spans="2:14" ht="18.75" x14ac:dyDescent="0.3">
      <c r="B46" s="128"/>
    </row>
    <row r="47" spans="2:14" ht="18.75" x14ac:dyDescent="0.3">
      <c r="B47" s="128"/>
      <c r="C47" s="129"/>
      <c r="E47" s="127"/>
    </row>
    <row r="48" spans="2:14" x14ac:dyDescent="0.25">
      <c r="B48" s="130"/>
    </row>
    <row r="49" spans="2:5" ht="18.600000000000001" customHeight="1" x14ac:dyDescent="0.25">
      <c r="B49" s="123"/>
      <c r="D49" s="126"/>
    </row>
    <row r="50" spans="2:5" ht="18.600000000000001" customHeight="1" x14ac:dyDescent="0.25">
      <c r="B50" s="123"/>
      <c r="D50" s="131"/>
    </row>
    <row r="51" spans="2:5" x14ac:dyDescent="0.25">
      <c r="B51" s="123"/>
      <c r="D51" s="126"/>
    </row>
    <row r="52" spans="2:5" x14ac:dyDescent="0.25">
      <c r="B52" s="123"/>
      <c r="D52" s="126"/>
    </row>
    <row r="53" spans="2:5" x14ac:dyDescent="0.25">
      <c r="B53" s="107"/>
      <c r="D53" s="126"/>
    </row>
    <row r="54" spans="2:5" x14ac:dyDescent="0.25">
      <c r="E54" s="127"/>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0D23-BE77-4159-A2A6-55377B49FC50}">
  <sheetPr>
    <tabColor theme="3" tint="0.499984740745262"/>
  </sheetPr>
  <dimension ref="B1:O70"/>
  <sheetViews>
    <sheetView showGridLines="0" topLeftCell="A9" zoomScale="90" zoomScaleNormal="90" workbookViewId="0">
      <selection activeCell="G31" sqref="G31"/>
    </sheetView>
  </sheetViews>
  <sheetFormatPr defaultRowHeight="15" x14ac:dyDescent="0.25"/>
  <cols>
    <col min="1" max="1" width="2.5703125" customWidth="1"/>
    <col min="2" max="2" width="41" customWidth="1"/>
    <col min="3" max="3" width="35.140625" customWidth="1"/>
    <col min="4" max="15" width="19.28515625" customWidth="1"/>
  </cols>
  <sheetData>
    <row r="1" spans="2:15" x14ac:dyDescent="0.25">
      <c r="H1" s="8"/>
      <c r="I1" s="8"/>
      <c r="J1" s="8"/>
      <c r="K1" s="8"/>
      <c r="L1" s="8"/>
      <c r="M1" s="8"/>
      <c r="N1" s="8"/>
    </row>
    <row r="2" spans="2:15" x14ac:dyDescent="0.25">
      <c r="B2" s="13" t="s">
        <v>38</v>
      </c>
      <c r="C2" s="110"/>
      <c r="D2" s="111"/>
      <c r="H2" s="8"/>
      <c r="I2" s="8"/>
      <c r="J2" s="8"/>
      <c r="K2" s="8"/>
      <c r="L2" s="8"/>
      <c r="M2" s="8"/>
      <c r="N2" s="8"/>
    </row>
    <row r="3" spans="2:15" x14ac:dyDescent="0.25">
      <c r="B3" s="112"/>
      <c r="C3" s="113"/>
      <c r="D3" s="113"/>
      <c r="E3" s="113"/>
      <c r="F3" s="113"/>
      <c r="G3" s="114"/>
      <c r="H3" s="8"/>
      <c r="I3" s="8"/>
      <c r="J3" s="8"/>
      <c r="K3" s="8"/>
      <c r="L3" s="8"/>
      <c r="M3" s="8"/>
      <c r="N3" s="8"/>
    </row>
    <row r="4" spans="2:15" x14ac:dyDescent="0.25">
      <c r="B4" s="115" t="s">
        <v>191</v>
      </c>
      <c r="C4" s="115"/>
      <c r="D4" s="113"/>
      <c r="E4" s="113"/>
      <c r="F4" s="113"/>
      <c r="G4" s="114"/>
      <c r="H4" s="8"/>
      <c r="I4" s="8"/>
      <c r="J4" s="8"/>
      <c r="K4" s="8"/>
      <c r="L4" s="8"/>
      <c r="M4" s="8"/>
      <c r="N4" s="8"/>
    </row>
    <row r="5" spans="2:15" x14ac:dyDescent="0.25">
      <c r="B5" s="114"/>
      <c r="C5" s="114"/>
      <c r="D5" s="113"/>
      <c r="E5" s="113"/>
      <c r="F5" s="113"/>
      <c r="G5" s="116"/>
      <c r="H5" s="8"/>
      <c r="I5" s="8"/>
      <c r="J5" s="8"/>
      <c r="K5" s="8"/>
      <c r="L5" s="8"/>
      <c r="M5" s="8"/>
      <c r="N5" s="8"/>
    </row>
    <row r="6" spans="2:15" x14ac:dyDescent="0.25">
      <c r="B6" s="221" t="s">
        <v>44</v>
      </c>
      <c r="C6" s="20" t="s">
        <v>45</v>
      </c>
      <c r="E6" s="113"/>
      <c r="G6" s="114"/>
      <c r="H6" s="8"/>
      <c r="I6" s="8"/>
      <c r="J6" s="8"/>
      <c r="K6" s="8"/>
      <c r="L6" s="8"/>
      <c r="M6" s="8"/>
      <c r="N6" s="8"/>
    </row>
    <row r="7" spans="2:15" x14ac:dyDescent="0.25">
      <c r="B7" s="8"/>
      <c r="C7" s="8"/>
      <c r="D7" s="8"/>
      <c r="E7" s="8"/>
      <c r="F7" s="8"/>
      <c r="G7" s="8"/>
      <c r="H7" s="8"/>
      <c r="I7" s="8"/>
      <c r="J7" s="8"/>
      <c r="K7" s="8"/>
      <c r="L7" s="8"/>
      <c r="M7" s="8"/>
      <c r="N7" s="8"/>
    </row>
    <row r="8" spans="2:15" x14ac:dyDescent="0.25">
      <c r="B8" s="8"/>
      <c r="C8" s="8"/>
      <c r="D8" s="8"/>
      <c r="E8" s="8"/>
      <c r="F8" s="8"/>
      <c r="G8" s="8"/>
      <c r="H8" s="8"/>
      <c r="I8" s="8"/>
      <c r="J8" s="8"/>
      <c r="K8" s="8"/>
      <c r="L8" s="8"/>
      <c r="M8" s="8"/>
      <c r="N8" s="8"/>
    </row>
    <row r="9" spans="2:15" s="119" customFormat="1" ht="20.25" customHeight="1" thickBot="1" x14ac:dyDescent="0.3">
      <c r="B9" s="265"/>
      <c r="C9" s="265"/>
      <c r="D9" s="222" t="s">
        <v>46</v>
      </c>
      <c r="E9" s="265"/>
      <c r="F9" s="265"/>
      <c r="G9" s="265"/>
      <c r="H9" s="222" t="s">
        <v>47</v>
      </c>
      <c r="I9" s="265"/>
      <c r="J9" s="265"/>
      <c r="K9" s="265"/>
      <c r="L9" s="222" t="s">
        <v>48</v>
      </c>
      <c r="M9" s="265"/>
      <c r="N9" s="265"/>
      <c r="O9" s="298"/>
    </row>
    <row r="10" spans="2:15" ht="15.75" thickBot="1" x14ac:dyDescent="0.3">
      <c r="B10" s="299"/>
      <c r="C10" s="300" t="s">
        <v>178</v>
      </c>
      <c r="D10" s="269">
        <v>2025</v>
      </c>
      <c r="E10" s="270" t="s">
        <v>49</v>
      </c>
      <c r="F10" s="270" t="s">
        <v>50</v>
      </c>
      <c r="G10" s="271" t="s">
        <v>51</v>
      </c>
      <c r="H10" s="269">
        <v>2025</v>
      </c>
      <c r="I10" s="270" t="s">
        <v>49</v>
      </c>
      <c r="J10" s="270" t="s">
        <v>50</v>
      </c>
      <c r="K10" s="271" t="s">
        <v>51</v>
      </c>
      <c r="L10" s="269">
        <v>2025</v>
      </c>
      <c r="M10" s="270" t="s">
        <v>49</v>
      </c>
      <c r="N10" s="270" t="s">
        <v>50</v>
      </c>
      <c r="O10" s="271" t="s">
        <v>51</v>
      </c>
    </row>
    <row r="11" spans="2:15" x14ac:dyDescent="0.25">
      <c r="B11" s="301"/>
      <c r="C11" s="302" t="s">
        <v>192</v>
      </c>
      <c r="D11" s="413"/>
      <c r="E11" s="414"/>
      <c r="F11" s="414"/>
      <c r="G11" s="415"/>
      <c r="H11" s="417"/>
      <c r="I11" s="402"/>
      <c r="J11" s="402"/>
      <c r="K11" s="403"/>
      <c r="L11" s="401"/>
      <c r="M11" s="402"/>
      <c r="N11" s="402"/>
      <c r="O11" s="403"/>
    </row>
    <row r="12" spans="2:15" x14ac:dyDescent="0.25">
      <c r="B12" s="301"/>
      <c r="C12" s="302" t="s">
        <v>193</v>
      </c>
      <c r="D12" s="404"/>
      <c r="E12" s="405"/>
      <c r="F12" s="405"/>
      <c r="G12" s="406"/>
      <c r="H12" s="418"/>
      <c r="I12" s="405"/>
      <c r="J12" s="405"/>
      <c r="K12" s="406"/>
      <c r="L12" s="404"/>
      <c r="M12" s="405"/>
      <c r="N12" s="405"/>
      <c r="O12" s="406"/>
    </row>
    <row r="13" spans="2:15" x14ac:dyDescent="0.25">
      <c r="B13" s="301"/>
      <c r="C13" s="302" t="s">
        <v>194</v>
      </c>
      <c r="D13" s="404"/>
      <c r="E13" s="405"/>
      <c r="F13" s="405"/>
      <c r="G13" s="406"/>
      <c r="H13" s="418"/>
      <c r="I13" s="405"/>
      <c r="J13" s="405"/>
      <c r="K13" s="406"/>
      <c r="L13" s="404"/>
      <c r="M13" s="405"/>
      <c r="N13" s="405"/>
      <c r="O13" s="406"/>
    </row>
    <row r="14" spans="2:15" x14ac:dyDescent="0.25">
      <c r="B14" s="301"/>
      <c r="C14" s="302" t="s">
        <v>195</v>
      </c>
      <c r="D14" s="404"/>
      <c r="E14" s="405"/>
      <c r="F14" s="405"/>
      <c r="G14" s="406"/>
      <c r="H14" s="418"/>
      <c r="I14" s="405"/>
      <c r="J14" s="405"/>
      <c r="K14" s="406"/>
      <c r="L14" s="404"/>
      <c r="M14" s="405"/>
      <c r="N14" s="405"/>
      <c r="O14" s="406"/>
    </row>
    <row r="15" spans="2:15" x14ac:dyDescent="0.25">
      <c r="B15" s="301"/>
      <c r="C15" s="306" t="s">
        <v>196</v>
      </c>
      <c r="D15" s="276">
        <f>SUM(D11:D14)</f>
        <v>0</v>
      </c>
      <c r="E15" s="277">
        <f t="shared" ref="E15:G15" si="0">SUM(E11:E14)</f>
        <v>0</v>
      </c>
      <c r="F15" s="277">
        <f t="shared" si="0"/>
        <v>0</v>
      </c>
      <c r="G15" s="278">
        <f t="shared" si="0"/>
        <v>0</v>
      </c>
      <c r="H15" s="416">
        <f t="shared" ref="H15:K15" si="1">SUM(H11:H14)</f>
        <v>0</v>
      </c>
      <c r="I15" s="277">
        <f t="shared" si="1"/>
        <v>0</v>
      </c>
      <c r="J15" s="277">
        <f t="shared" si="1"/>
        <v>0</v>
      </c>
      <c r="K15" s="278">
        <f t="shared" si="1"/>
        <v>0</v>
      </c>
      <c r="L15" s="276">
        <f>SUM(L11:L14)</f>
        <v>0</v>
      </c>
      <c r="M15" s="277">
        <f t="shared" ref="M15:O15" si="2">SUM(M11:M14)</f>
        <v>0</v>
      </c>
      <c r="N15" s="277">
        <f t="shared" si="2"/>
        <v>0</v>
      </c>
      <c r="O15" s="278">
        <f t="shared" si="2"/>
        <v>0</v>
      </c>
    </row>
    <row r="16" spans="2:15" x14ac:dyDescent="0.25">
      <c r="B16" s="272" t="s">
        <v>188</v>
      </c>
      <c r="C16" s="273" t="s">
        <v>180</v>
      </c>
      <c r="D16" s="407"/>
      <c r="E16" s="408"/>
      <c r="F16" s="408"/>
      <c r="G16" s="409"/>
      <c r="H16" s="408"/>
      <c r="I16" s="408"/>
      <c r="J16" s="408"/>
      <c r="K16" s="409"/>
      <c r="L16" s="407"/>
      <c r="M16" s="408"/>
      <c r="N16" s="408"/>
      <c r="O16" s="409"/>
    </row>
    <row r="17" spans="2:15" x14ac:dyDescent="0.25">
      <c r="B17" s="274">
        <v>2500</v>
      </c>
      <c r="C17" s="275">
        <v>0.1</v>
      </c>
      <c r="D17" s="276">
        <f t="shared" ref="D17:I17" si="3">MAX(0,MIN(D15,$B$17)*$C$17)</f>
        <v>0</v>
      </c>
      <c r="E17" s="277">
        <f t="shared" si="3"/>
        <v>0</v>
      </c>
      <c r="F17" s="277">
        <f t="shared" si="3"/>
        <v>0</v>
      </c>
      <c r="G17" s="278">
        <f t="shared" si="3"/>
        <v>0</v>
      </c>
      <c r="H17" s="416">
        <f t="shared" si="3"/>
        <v>0</v>
      </c>
      <c r="I17" s="277">
        <f t="shared" si="3"/>
        <v>0</v>
      </c>
      <c r="J17" s="277">
        <f t="shared" ref="J17:O17" si="4">MAX(0,MIN(J15,$B$17)*$C$17)</f>
        <v>0</v>
      </c>
      <c r="K17" s="278">
        <f t="shared" si="4"/>
        <v>0</v>
      </c>
      <c r="L17" s="276">
        <f t="shared" si="4"/>
        <v>0</v>
      </c>
      <c r="M17" s="277">
        <f t="shared" si="4"/>
        <v>0</v>
      </c>
      <c r="N17" s="277">
        <f t="shared" si="4"/>
        <v>0</v>
      </c>
      <c r="O17" s="278">
        <f t="shared" si="4"/>
        <v>0</v>
      </c>
    </row>
    <row r="18" spans="2:15" x14ac:dyDescent="0.25">
      <c r="B18" s="274">
        <v>5000</v>
      </c>
      <c r="C18" s="275">
        <v>0.08</v>
      </c>
      <c r="D18" s="276">
        <f>MAX(0,MIN(D$15,$B18)-$B17)*$C18</f>
        <v>0</v>
      </c>
      <c r="E18" s="277">
        <f t="shared" ref="D18:I20" si="5">MAX(0,MIN(E$15,$B18)-$B17)*$C18</f>
        <v>0</v>
      </c>
      <c r="F18" s="277">
        <f t="shared" si="5"/>
        <v>0</v>
      </c>
      <c r="G18" s="278">
        <f t="shared" si="5"/>
        <v>0</v>
      </c>
      <c r="H18" s="416">
        <f t="shared" si="5"/>
        <v>0</v>
      </c>
      <c r="I18" s="277">
        <f t="shared" si="5"/>
        <v>0</v>
      </c>
      <c r="J18" s="277">
        <f t="shared" ref="J18:O20" si="6">MAX(0,MIN(J$15,$B18)-$B17)*$C18</f>
        <v>0</v>
      </c>
      <c r="K18" s="278">
        <f t="shared" si="6"/>
        <v>0</v>
      </c>
      <c r="L18" s="276">
        <f t="shared" si="6"/>
        <v>0</v>
      </c>
      <c r="M18" s="277">
        <f t="shared" si="6"/>
        <v>0</v>
      </c>
      <c r="N18" s="277">
        <f>MAX(0,MIN(N$15,$B18)-$B17)*$C18</f>
        <v>0</v>
      </c>
      <c r="O18" s="278">
        <f t="shared" si="6"/>
        <v>0</v>
      </c>
    </row>
    <row r="19" spans="2:15" x14ac:dyDescent="0.25">
      <c r="B19" s="274">
        <v>25000</v>
      </c>
      <c r="C19" s="275">
        <v>0.06</v>
      </c>
      <c r="D19" s="276">
        <f t="shared" si="5"/>
        <v>0</v>
      </c>
      <c r="E19" s="277">
        <f t="shared" si="5"/>
        <v>0</v>
      </c>
      <c r="F19" s="277">
        <f t="shared" si="5"/>
        <v>0</v>
      </c>
      <c r="G19" s="278">
        <f t="shared" si="5"/>
        <v>0</v>
      </c>
      <c r="H19" s="416">
        <f t="shared" si="5"/>
        <v>0</v>
      </c>
      <c r="I19" s="277">
        <f t="shared" si="5"/>
        <v>0</v>
      </c>
      <c r="J19" s="277">
        <f t="shared" si="6"/>
        <v>0</v>
      </c>
      <c r="K19" s="278">
        <f t="shared" si="6"/>
        <v>0</v>
      </c>
      <c r="L19" s="276">
        <f>MAX(0,MIN(L$15,$B19)-$B18)*$C19</f>
        <v>0</v>
      </c>
      <c r="M19" s="277">
        <f t="shared" si="6"/>
        <v>0</v>
      </c>
      <c r="N19" s="277">
        <f>MAX(0,MIN(N$15,$B19)-$B18)*$C19</f>
        <v>0</v>
      </c>
      <c r="O19" s="278">
        <f t="shared" si="6"/>
        <v>0</v>
      </c>
    </row>
    <row r="20" spans="2:15" x14ac:dyDescent="0.25">
      <c r="B20" s="274">
        <v>50000</v>
      </c>
      <c r="C20" s="275">
        <v>0.03</v>
      </c>
      <c r="D20" s="276">
        <f t="shared" si="5"/>
        <v>0</v>
      </c>
      <c r="E20" s="277">
        <f t="shared" si="5"/>
        <v>0</v>
      </c>
      <c r="F20" s="277">
        <f t="shared" si="5"/>
        <v>0</v>
      </c>
      <c r="G20" s="278">
        <f t="shared" si="5"/>
        <v>0</v>
      </c>
      <c r="H20" s="416">
        <f t="shared" si="5"/>
        <v>0</v>
      </c>
      <c r="I20" s="277">
        <f t="shared" si="5"/>
        <v>0</v>
      </c>
      <c r="J20" s="277">
        <f t="shared" si="6"/>
        <v>0</v>
      </c>
      <c r="K20" s="278">
        <f>MAX(0,MIN(K$15,$B20)-$B19)*$C20</f>
        <v>0</v>
      </c>
      <c r="L20" s="276">
        <f t="shared" si="6"/>
        <v>0</v>
      </c>
      <c r="M20" s="277">
        <f>MAX(0,MIN(M$15,$B20)-$B19)*$C20</f>
        <v>0</v>
      </c>
      <c r="N20" s="277">
        <f>MAX(0,MIN(N$15,$B20)-$B19)*$C20</f>
        <v>0</v>
      </c>
      <c r="O20" s="278">
        <f t="shared" si="6"/>
        <v>0</v>
      </c>
    </row>
    <row r="21" spans="2:15" x14ac:dyDescent="0.25">
      <c r="B21" s="279"/>
      <c r="C21" s="275">
        <v>1.4999999999999999E-2</v>
      </c>
      <c r="D21" s="276">
        <f t="shared" ref="D21:I21" si="7">MAX(0,(D$15-$B20)*$C21)</f>
        <v>0</v>
      </c>
      <c r="E21" s="277">
        <f t="shared" si="7"/>
        <v>0</v>
      </c>
      <c r="F21" s="277">
        <f t="shared" si="7"/>
        <v>0</v>
      </c>
      <c r="G21" s="278">
        <f t="shared" si="7"/>
        <v>0</v>
      </c>
      <c r="H21" s="416">
        <f t="shared" si="7"/>
        <v>0</v>
      </c>
      <c r="I21" s="277">
        <f t="shared" si="7"/>
        <v>0</v>
      </c>
      <c r="J21" s="277">
        <f t="shared" ref="J21:O21" si="8">MAX(0,(J$15-$B20)*$C21)</f>
        <v>0</v>
      </c>
      <c r="K21" s="278">
        <f>MAX(0,(K$15-$B20)*$C21)</f>
        <v>0</v>
      </c>
      <c r="L21" s="276">
        <f t="shared" si="8"/>
        <v>0</v>
      </c>
      <c r="M21" s="277">
        <f t="shared" si="8"/>
        <v>0</v>
      </c>
      <c r="N21" s="277">
        <f>MAX(0,(N$15-$B20)*$C21)</f>
        <v>0</v>
      </c>
      <c r="O21" s="278">
        <f t="shared" si="8"/>
        <v>0</v>
      </c>
    </row>
    <row r="22" spans="2:15" x14ac:dyDescent="0.25">
      <c r="B22" s="307"/>
      <c r="C22" s="302" t="s">
        <v>189</v>
      </c>
      <c r="D22" s="410"/>
      <c r="E22" s="411"/>
      <c r="F22" s="411"/>
      <c r="G22" s="412"/>
      <c r="H22" s="419"/>
      <c r="I22" s="411"/>
      <c r="J22" s="411"/>
      <c r="K22" s="412"/>
      <c r="L22" s="410"/>
      <c r="M22" s="411"/>
      <c r="N22" s="411"/>
      <c r="O22" s="412"/>
    </row>
    <row r="23" spans="2:15" x14ac:dyDescent="0.25">
      <c r="B23" s="307"/>
      <c r="C23" s="302" t="s">
        <v>197</v>
      </c>
      <c r="D23" s="276">
        <f>SUM(D17:D21)*D22</f>
        <v>0</v>
      </c>
      <c r="E23" s="277">
        <f t="shared" ref="E23" si="9">SUM(E17:E21)*E22</f>
        <v>0</v>
      </c>
      <c r="F23" s="277">
        <f>SUM(F17:F21)*F22</f>
        <v>0</v>
      </c>
      <c r="G23" s="278">
        <f t="shared" ref="G23:J23" si="10">SUM(G17:G21)*G22</f>
        <v>0</v>
      </c>
      <c r="H23" s="416">
        <f t="shared" si="10"/>
        <v>0</v>
      </c>
      <c r="I23" s="277">
        <f t="shared" si="10"/>
        <v>0</v>
      </c>
      <c r="J23" s="277">
        <f t="shared" si="10"/>
        <v>0</v>
      </c>
      <c r="K23" s="278">
        <f>SUM(K17:K21)*K22</f>
        <v>0</v>
      </c>
      <c r="L23" s="276">
        <f t="shared" ref="L23:N23" si="11">SUM(L17:L21)*L22</f>
        <v>0</v>
      </c>
      <c r="M23" s="277">
        <f t="shared" si="11"/>
        <v>0</v>
      </c>
      <c r="N23" s="277">
        <f t="shared" si="11"/>
        <v>0</v>
      </c>
      <c r="O23" s="278">
        <f>SUM(O17:O21)*O22</f>
        <v>0</v>
      </c>
    </row>
    <row r="24" spans="2:15" x14ac:dyDescent="0.25">
      <c r="B24" s="392"/>
      <c r="C24" s="393" t="s">
        <v>198</v>
      </c>
      <c r="D24" s="394"/>
      <c r="E24" s="395"/>
      <c r="F24" s="395"/>
      <c r="G24" s="396">
        <f>AVERAGE(D15:F15)*80%</f>
        <v>0</v>
      </c>
      <c r="H24" s="420"/>
      <c r="I24" s="395"/>
      <c r="J24" s="395"/>
      <c r="K24" s="396">
        <f>AVERAGE(H15:J15)*80%</f>
        <v>0</v>
      </c>
      <c r="L24" s="394"/>
      <c r="M24" s="395"/>
      <c r="N24" s="395"/>
      <c r="O24" s="396">
        <f>AVERAGE(L15:N15)*80%</f>
        <v>0</v>
      </c>
    </row>
    <row r="25" spans="2:15" ht="15.75" thickBot="1" x14ac:dyDescent="0.3">
      <c r="B25" s="397"/>
      <c r="C25" s="398" t="s">
        <v>181</v>
      </c>
      <c r="D25" s="283">
        <f>MAX(D23,D24)</f>
        <v>0</v>
      </c>
      <c r="E25" s="284">
        <f>MAX(E23,E24)</f>
        <v>0</v>
      </c>
      <c r="F25" s="284">
        <f>MAX(F23,F24)</f>
        <v>0</v>
      </c>
      <c r="G25" s="285">
        <f>MAX(G23,G24)</f>
        <v>0</v>
      </c>
      <c r="H25" s="315">
        <f t="shared" ref="H25:O25" si="12">MAX(H23,H24)</f>
        <v>0</v>
      </c>
      <c r="I25" s="284">
        <f t="shared" si="12"/>
        <v>0</v>
      </c>
      <c r="J25" s="284">
        <f t="shared" si="12"/>
        <v>0</v>
      </c>
      <c r="K25" s="285">
        <f t="shared" si="12"/>
        <v>0</v>
      </c>
      <c r="L25" s="283">
        <f t="shared" si="12"/>
        <v>0</v>
      </c>
      <c r="M25" s="284">
        <f t="shared" si="12"/>
        <v>0</v>
      </c>
      <c r="N25" s="284">
        <f t="shared" si="12"/>
        <v>0</v>
      </c>
      <c r="O25" s="285">
        <f t="shared" si="12"/>
        <v>0</v>
      </c>
    </row>
    <row r="26" spans="2:15" ht="19.5" customHeight="1" x14ac:dyDescent="0.25">
      <c r="B26" s="399" t="s">
        <v>199</v>
      </c>
      <c r="C26" s="400"/>
      <c r="D26" s="400"/>
      <c r="E26" s="400"/>
      <c r="F26" s="400"/>
      <c r="G26" s="400"/>
      <c r="H26" s="237"/>
      <c r="I26" s="237"/>
      <c r="J26" s="237"/>
      <c r="K26" s="237"/>
      <c r="L26" s="223"/>
      <c r="M26" s="223"/>
      <c r="N26" s="223"/>
      <c r="O26" s="237"/>
    </row>
    <row r="27" spans="2:15" ht="38.1" customHeight="1" x14ac:dyDescent="0.25">
      <c r="B27" s="463" t="s">
        <v>200</v>
      </c>
      <c r="C27" s="463"/>
      <c r="D27" s="463"/>
      <c r="E27" s="463"/>
      <c r="F27" s="463"/>
      <c r="G27" s="463"/>
      <c r="H27" s="237"/>
      <c r="I27" s="237"/>
      <c r="J27" s="237"/>
      <c r="K27" s="237"/>
      <c r="L27" s="223"/>
      <c r="M27" s="223"/>
      <c r="N27" s="223"/>
      <c r="O27" s="237"/>
    </row>
    <row r="28" spans="2:15" x14ac:dyDescent="0.25">
      <c r="H28" s="296"/>
      <c r="I28" s="296"/>
      <c r="J28" s="296"/>
      <c r="K28" s="296"/>
      <c r="L28" s="296"/>
      <c r="M28" s="296"/>
      <c r="N28" s="296"/>
      <c r="O28" s="237"/>
    </row>
    <row r="29" spans="2:15" x14ac:dyDescent="0.25">
      <c r="B29" s="296"/>
      <c r="C29" s="237"/>
      <c r="D29" s="237"/>
      <c r="E29" s="237"/>
      <c r="F29" s="237"/>
      <c r="G29" s="237"/>
      <c r="H29" s="237"/>
      <c r="I29" s="237"/>
      <c r="J29" s="237"/>
      <c r="K29" s="237"/>
      <c r="L29" s="296"/>
      <c r="M29" s="296"/>
      <c r="N29" s="296"/>
      <c r="O29" s="237"/>
    </row>
    <row r="30" spans="2:15" x14ac:dyDescent="0.25">
      <c r="B30" s="237"/>
      <c r="C30" s="237"/>
      <c r="D30" s="237"/>
      <c r="E30" s="237"/>
      <c r="F30" s="237"/>
      <c r="G30" s="237"/>
      <c r="H30" s="237"/>
      <c r="I30" s="237"/>
      <c r="J30" s="237"/>
      <c r="K30" s="237"/>
      <c r="L30" s="296"/>
      <c r="M30" s="296"/>
      <c r="N30" s="296"/>
      <c r="O30" s="237"/>
    </row>
    <row r="31" spans="2:15" x14ac:dyDescent="0.25">
      <c r="B31" s="297" t="s">
        <v>184</v>
      </c>
      <c r="C31" s="223"/>
      <c r="D31" s="223"/>
      <c r="E31" s="223"/>
      <c r="F31" s="223"/>
      <c r="G31" s="297" t="s">
        <v>185</v>
      </c>
      <c r="H31" s="223"/>
      <c r="I31" s="223"/>
      <c r="J31" s="223"/>
      <c r="K31" s="223"/>
      <c r="L31" s="296"/>
      <c r="M31" s="296"/>
      <c r="N31" s="296"/>
      <c r="O31" s="237"/>
    </row>
    <row r="32" spans="2:15" x14ac:dyDescent="0.25">
      <c r="B32" s="7"/>
      <c r="C32" s="7"/>
      <c r="D32" s="7"/>
      <c r="E32" s="7"/>
      <c r="F32" s="122"/>
      <c r="G32" s="7"/>
      <c r="H32" s="7"/>
      <c r="I32" s="7"/>
      <c r="J32" s="7"/>
      <c r="K32" s="7"/>
      <c r="L32" s="7"/>
      <c r="M32" s="7"/>
      <c r="N32" s="7"/>
    </row>
    <row r="33" spans="2:14" x14ac:dyDescent="0.25">
      <c r="B33" s="7"/>
      <c r="C33" s="7"/>
      <c r="D33" s="7"/>
      <c r="E33" s="7"/>
      <c r="F33" s="122"/>
      <c r="G33" s="7"/>
      <c r="H33" s="7"/>
      <c r="I33" s="7"/>
      <c r="J33" s="7"/>
      <c r="K33" s="7"/>
      <c r="L33" s="7"/>
      <c r="M33" s="7"/>
      <c r="N33" s="7"/>
    </row>
    <row r="34" spans="2:14" x14ac:dyDescent="0.25">
      <c r="B34" s="7"/>
      <c r="C34" s="7"/>
      <c r="D34" s="7"/>
      <c r="E34" s="7"/>
      <c r="F34" s="122"/>
      <c r="G34" s="7"/>
      <c r="H34" s="7"/>
      <c r="I34" s="7"/>
      <c r="J34" s="7"/>
      <c r="K34" s="7"/>
      <c r="L34" s="7"/>
      <c r="M34" s="7"/>
      <c r="N34" s="7"/>
    </row>
    <row r="35" spans="2:14" x14ac:dyDescent="0.25">
      <c r="B35" s="8"/>
      <c r="C35" s="8"/>
      <c r="D35" s="132"/>
      <c r="E35" s="8"/>
      <c r="F35" s="8"/>
      <c r="G35" s="8"/>
      <c r="H35" s="132"/>
      <c r="I35" s="8"/>
      <c r="J35" s="8"/>
      <c r="K35" s="8"/>
      <c r="L35" s="7"/>
      <c r="M35" s="7"/>
      <c r="N35" s="7"/>
    </row>
    <row r="36" spans="2:14" x14ac:dyDescent="0.25">
      <c r="B36" s="133"/>
      <c r="C36" s="133"/>
      <c r="D36" s="134"/>
      <c r="E36" s="134"/>
      <c r="F36" s="134"/>
      <c r="G36" s="134"/>
      <c r="H36" s="134"/>
      <c r="I36" s="134"/>
      <c r="J36" s="134"/>
      <c r="K36" s="134"/>
      <c r="L36" s="7"/>
      <c r="M36" s="7"/>
      <c r="N36" s="7"/>
    </row>
    <row r="37" spans="2:14" x14ac:dyDescent="0.25">
      <c r="B37" s="133"/>
      <c r="C37" s="133"/>
      <c r="D37" s="135"/>
      <c r="E37" s="135"/>
      <c r="F37" s="135"/>
      <c r="G37" s="135"/>
      <c r="H37" s="135"/>
      <c r="I37" s="135"/>
      <c r="J37" s="135"/>
      <c r="K37" s="135"/>
      <c r="L37" s="7"/>
      <c r="M37" s="7"/>
      <c r="N37" s="7"/>
    </row>
    <row r="38" spans="2:14" x14ac:dyDescent="0.25">
      <c r="B38" s="133"/>
      <c r="C38" s="133"/>
      <c r="D38" s="135"/>
      <c r="E38" s="135"/>
      <c r="F38" s="135"/>
      <c r="G38" s="135"/>
      <c r="H38" s="135"/>
      <c r="I38" s="135"/>
      <c r="J38" s="135"/>
      <c r="K38" s="135"/>
      <c r="L38" s="7"/>
      <c r="M38" s="7"/>
      <c r="N38" s="7"/>
    </row>
    <row r="39" spans="2:14" x14ac:dyDescent="0.25">
      <c r="B39" s="133"/>
      <c r="C39" s="133"/>
      <c r="D39" s="135"/>
      <c r="E39" s="135"/>
      <c r="F39" s="135"/>
      <c r="G39" s="135"/>
      <c r="H39" s="135"/>
      <c r="I39" s="135"/>
      <c r="J39" s="135"/>
      <c r="K39" s="135"/>
      <c r="L39" s="7"/>
      <c r="M39" s="7"/>
      <c r="N39" s="7"/>
    </row>
    <row r="40" spans="2:14" x14ac:dyDescent="0.25">
      <c r="B40" s="136"/>
      <c r="C40" s="136"/>
      <c r="D40" s="135"/>
      <c r="E40" s="135"/>
      <c r="F40" s="135"/>
      <c r="G40" s="135"/>
      <c r="H40" s="135"/>
      <c r="I40" s="135"/>
      <c r="J40" s="135"/>
      <c r="K40" s="135"/>
      <c r="L40" s="7"/>
      <c r="M40" s="7"/>
      <c r="N40" s="7"/>
    </row>
    <row r="41" spans="2:14" x14ac:dyDescent="0.25">
      <c r="B41" s="136"/>
      <c r="C41" s="136"/>
      <c r="D41" s="137"/>
      <c r="E41" s="137"/>
      <c r="F41" s="137"/>
      <c r="G41" s="137"/>
      <c r="H41" s="137"/>
      <c r="I41" s="137"/>
      <c r="J41" s="137"/>
      <c r="K41" s="137"/>
    </row>
    <row r="42" spans="2:14" x14ac:dyDescent="0.25">
      <c r="B42" s="138"/>
      <c r="C42" s="138"/>
      <c r="D42" s="139"/>
      <c r="E42" s="139"/>
      <c r="F42" s="139"/>
      <c r="G42" s="139"/>
      <c r="H42" s="139"/>
      <c r="I42" s="139"/>
      <c r="J42" s="139"/>
      <c r="K42" s="139"/>
    </row>
    <row r="43" spans="2:14" x14ac:dyDescent="0.25">
      <c r="B43" s="140"/>
      <c r="C43" s="140"/>
      <c r="D43" s="122"/>
      <c r="E43" s="122"/>
      <c r="F43" s="122"/>
      <c r="G43" s="122"/>
      <c r="H43" s="122"/>
      <c r="I43" s="122"/>
      <c r="J43" s="122"/>
      <c r="K43" s="122"/>
    </row>
    <row r="44" spans="2:14" x14ac:dyDescent="0.25">
      <c r="B44" s="141"/>
      <c r="C44" s="120"/>
      <c r="D44" s="121"/>
      <c r="E44" s="121"/>
      <c r="F44" s="121"/>
      <c r="G44" s="121"/>
      <c r="H44" s="121"/>
      <c r="I44" s="121"/>
      <c r="J44" s="121"/>
      <c r="K44" s="121"/>
    </row>
    <row r="45" spans="2:14" x14ac:dyDescent="0.25">
      <c r="B45" s="141"/>
      <c r="C45" s="120"/>
      <c r="D45" s="121"/>
      <c r="E45" s="121"/>
      <c r="F45" s="121"/>
      <c r="G45" s="121"/>
      <c r="H45" s="121"/>
      <c r="I45" s="121"/>
      <c r="J45" s="121"/>
      <c r="K45" s="121"/>
    </row>
    <row r="46" spans="2:14" x14ac:dyDescent="0.25">
      <c r="B46" s="141"/>
      <c r="C46" s="120"/>
      <c r="D46" s="121"/>
      <c r="E46" s="121"/>
      <c r="F46" s="121"/>
      <c r="G46" s="121"/>
      <c r="H46" s="121"/>
      <c r="I46" s="121"/>
      <c r="J46" s="121"/>
      <c r="K46" s="121"/>
    </row>
    <row r="47" spans="2:14" x14ac:dyDescent="0.25">
      <c r="B47" s="141"/>
      <c r="C47" s="120"/>
      <c r="D47" s="121"/>
      <c r="E47" s="121"/>
      <c r="F47" s="121"/>
      <c r="G47" s="121"/>
      <c r="H47" s="121"/>
      <c r="I47" s="121"/>
      <c r="J47" s="121"/>
      <c r="K47" s="121"/>
    </row>
    <row r="48" spans="2:14" x14ac:dyDescent="0.25">
      <c r="B48" s="142"/>
      <c r="C48" s="120"/>
      <c r="D48" s="121"/>
      <c r="E48" s="121"/>
      <c r="F48" s="121"/>
      <c r="G48" s="121"/>
      <c r="H48" s="121"/>
      <c r="I48" s="121"/>
      <c r="J48" s="121"/>
      <c r="K48" s="121"/>
    </row>
    <row r="49" spans="2:11" x14ac:dyDescent="0.25">
      <c r="B49" s="133"/>
      <c r="C49" s="133"/>
      <c r="D49" s="121"/>
      <c r="E49" s="121"/>
      <c r="F49" s="121"/>
      <c r="G49" s="121"/>
      <c r="H49" s="121"/>
      <c r="I49" s="121"/>
      <c r="J49" s="121"/>
      <c r="K49" s="121"/>
    </row>
    <row r="50" spans="2:11" x14ac:dyDescent="0.25">
      <c r="B50" s="133"/>
      <c r="C50" s="133"/>
      <c r="D50" s="143"/>
      <c r="E50" s="143"/>
      <c r="F50" s="143"/>
      <c r="G50" s="143"/>
      <c r="H50" s="143"/>
      <c r="I50" s="143"/>
      <c r="J50" s="143"/>
      <c r="K50" s="143"/>
    </row>
    <row r="54" spans="2:11" x14ac:dyDescent="0.25">
      <c r="B54" s="8"/>
      <c r="C54" s="8"/>
      <c r="D54" s="132"/>
      <c r="E54" s="8"/>
      <c r="F54" s="8"/>
      <c r="G54" s="8"/>
      <c r="H54" s="132"/>
      <c r="I54" s="8"/>
      <c r="J54" s="8"/>
      <c r="K54" s="8"/>
    </row>
    <row r="55" spans="2:11" x14ac:dyDescent="0.25">
      <c r="B55" s="144"/>
      <c r="C55" s="133"/>
      <c r="D55" s="143"/>
      <c r="E55" s="143"/>
      <c r="F55" s="143"/>
      <c r="G55" s="143"/>
      <c r="H55" s="143"/>
      <c r="I55" s="143"/>
      <c r="J55" s="143"/>
      <c r="K55" s="143"/>
    </row>
    <row r="56" spans="2:11" x14ac:dyDescent="0.25">
      <c r="B56" s="144"/>
      <c r="C56" s="133"/>
      <c r="D56" s="135"/>
      <c r="E56" s="135"/>
      <c r="F56" s="135"/>
      <c r="G56" s="135"/>
      <c r="H56" s="135"/>
      <c r="I56" s="135"/>
      <c r="J56" s="135"/>
      <c r="K56" s="135"/>
    </row>
    <row r="57" spans="2:11" x14ac:dyDescent="0.25">
      <c r="B57" s="144"/>
      <c r="C57" s="133"/>
      <c r="D57" s="135"/>
      <c r="E57" s="135"/>
      <c r="F57" s="135"/>
      <c r="G57" s="135"/>
      <c r="H57" s="135"/>
      <c r="I57" s="135"/>
      <c r="J57" s="135"/>
      <c r="K57" s="135"/>
    </row>
    <row r="58" spans="2:11" x14ac:dyDescent="0.25">
      <c r="B58" s="144"/>
      <c r="C58" s="133"/>
      <c r="D58" s="135"/>
      <c r="E58" s="135"/>
      <c r="F58" s="135"/>
      <c r="G58" s="135"/>
      <c r="H58" s="135"/>
      <c r="I58" s="135"/>
      <c r="J58" s="135"/>
      <c r="K58" s="135"/>
    </row>
    <row r="59" spans="2:11" x14ac:dyDescent="0.25">
      <c r="B59" s="145"/>
      <c r="C59" s="136"/>
      <c r="D59" s="135"/>
      <c r="E59" s="135"/>
      <c r="F59" s="135"/>
      <c r="G59" s="135"/>
      <c r="H59" s="135"/>
      <c r="I59" s="135"/>
      <c r="J59" s="135"/>
      <c r="K59" s="135"/>
    </row>
    <row r="60" spans="2:11" x14ac:dyDescent="0.25">
      <c r="B60" s="145"/>
      <c r="C60" s="136"/>
      <c r="D60" s="135"/>
      <c r="E60" s="135"/>
      <c r="F60" s="135"/>
      <c r="G60" s="135"/>
      <c r="H60" s="135"/>
      <c r="I60" s="135"/>
      <c r="J60" s="135"/>
      <c r="K60" s="135"/>
    </row>
    <row r="61" spans="2:11" ht="14.45" customHeight="1" x14ac:dyDescent="0.25">
      <c r="C61" s="133"/>
      <c r="D61" s="135"/>
      <c r="E61" s="135"/>
      <c r="F61" s="135"/>
      <c r="G61" s="135"/>
      <c r="H61" s="135"/>
      <c r="I61" s="135"/>
      <c r="J61" s="135"/>
      <c r="K61" s="135"/>
    </row>
    <row r="62" spans="2:11" x14ac:dyDescent="0.25">
      <c r="B62" s="146"/>
      <c r="C62" s="136"/>
      <c r="D62" s="137"/>
      <c r="E62" s="137"/>
      <c r="F62" s="137"/>
      <c r="G62" s="137"/>
      <c r="H62" s="137"/>
      <c r="I62" s="137"/>
      <c r="J62" s="137"/>
      <c r="K62" s="137"/>
    </row>
    <row r="63" spans="2:11" x14ac:dyDescent="0.25">
      <c r="B63" s="147"/>
      <c r="C63" s="147"/>
      <c r="D63" s="121"/>
      <c r="E63" s="121"/>
      <c r="F63" s="121"/>
      <c r="G63" s="121"/>
      <c r="H63" s="121"/>
      <c r="I63" s="121"/>
      <c r="J63" s="121"/>
      <c r="K63" s="121"/>
    </row>
    <row r="64" spans="2:11" x14ac:dyDescent="0.25">
      <c r="B64" s="141"/>
      <c r="C64" s="120"/>
      <c r="D64" s="121"/>
      <c r="E64" s="121"/>
      <c r="F64" s="121"/>
      <c r="G64" s="121"/>
      <c r="H64" s="121"/>
      <c r="I64" s="121"/>
      <c r="J64" s="121"/>
      <c r="K64" s="121"/>
    </row>
    <row r="65" spans="2:11" x14ac:dyDescent="0.25">
      <c r="B65" s="141"/>
      <c r="C65" s="120"/>
      <c r="D65" s="121"/>
      <c r="E65" s="121"/>
      <c r="F65" s="121"/>
      <c r="G65" s="121"/>
      <c r="H65" s="121"/>
      <c r="I65" s="121"/>
      <c r="J65" s="121"/>
      <c r="K65" s="121"/>
    </row>
    <row r="66" spans="2:11" x14ac:dyDescent="0.25">
      <c r="B66" s="141"/>
      <c r="C66" s="120"/>
      <c r="D66" s="121"/>
      <c r="E66" s="121"/>
      <c r="F66" s="121"/>
      <c r="G66" s="121"/>
      <c r="H66" s="121"/>
      <c r="I66" s="121"/>
      <c r="J66" s="121"/>
      <c r="K66" s="121"/>
    </row>
    <row r="67" spans="2:11" x14ac:dyDescent="0.25">
      <c r="B67" s="141"/>
      <c r="C67" s="120"/>
      <c r="D67" s="121"/>
      <c r="E67" s="121"/>
      <c r="F67" s="121"/>
      <c r="G67" s="121"/>
      <c r="H67" s="121"/>
      <c r="I67" s="121"/>
      <c r="J67" s="121"/>
      <c r="K67" s="121"/>
    </row>
    <row r="68" spans="2:11" x14ac:dyDescent="0.25">
      <c r="B68" s="144"/>
      <c r="C68" s="148"/>
      <c r="D68" s="121"/>
      <c r="E68" s="121"/>
      <c r="F68" s="121"/>
      <c r="G68" s="121"/>
      <c r="H68" s="121"/>
      <c r="I68" s="121"/>
      <c r="J68" s="121"/>
      <c r="K68" s="121"/>
    </row>
    <row r="69" spans="2:11" x14ac:dyDescent="0.25">
      <c r="C69" s="133"/>
      <c r="D69" s="121"/>
      <c r="E69" s="121"/>
      <c r="F69" s="121"/>
      <c r="G69" s="121"/>
      <c r="H69" s="121"/>
      <c r="I69" s="121"/>
      <c r="J69" s="121"/>
      <c r="K69" s="121"/>
    </row>
    <row r="70" spans="2:11" x14ac:dyDescent="0.25">
      <c r="C70" s="136"/>
      <c r="D70" s="121"/>
      <c r="E70" s="121"/>
      <c r="F70" s="121"/>
      <c r="G70" s="121"/>
      <c r="H70" s="121"/>
      <c r="I70" s="121"/>
      <c r="J70" s="121"/>
      <c r="K70" s="121"/>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DE37-49EF-4E53-9413-9BBD5A7ABFEE}">
  <sheetPr>
    <tabColor theme="3"/>
  </sheetPr>
  <dimension ref="B1:N28"/>
  <sheetViews>
    <sheetView showGridLines="0" zoomScale="80" zoomScaleNormal="80" workbookViewId="0">
      <selection activeCell="G14" sqref="G14"/>
    </sheetView>
  </sheetViews>
  <sheetFormatPr defaultRowHeight="15" x14ac:dyDescent="0.25"/>
  <cols>
    <col min="1" max="1" width="3" customWidth="1"/>
    <col min="2" max="2" width="39.7109375" customWidth="1"/>
    <col min="3" max="14" width="15.42578125" customWidth="1"/>
  </cols>
  <sheetData>
    <row r="1" spans="2:14" x14ac:dyDescent="0.25">
      <c r="H1" s="8"/>
      <c r="I1" s="8"/>
      <c r="J1" s="8"/>
      <c r="K1" s="8"/>
      <c r="L1" s="8"/>
      <c r="M1" s="8"/>
      <c r="N1" s="8"/>
    </row>
    <row r="2" spans="2:14" x14ac:dyDescent="0.25">
      <c r="B2" s="13" t="s">
        <v>38</v>
      </c>
      <c r="C2" s="109"/>
      <c r="D2" s="109"/>
      <c r="E2" s="110"/>
      <c r="F2" s="111"/>
      <c r="H2" s="8"/>
      <c r="I2" s="8"/>
      <c r="J2" s="8"/>
      <c r="K2" s="8"/>
      <c r="L2" s="8"/>
      <c r="M2" s="8"/>
      <c r="N2" s="8"/>
    </row>
    <row r="3" spans="2:14" x14ac:dyDescent="0.25">
      <c r="B3" s="13"/>
      <c r="C3" s="109"/>
      <c r="D3" s="109"/>
      <c r="E3" s="110"/>
      <c r="F3" s="111"/>
      <c r="H3" s="8"/>
      <c r="I3" s="8"/>
      <c r="J3" s="8"/>
      <c r="K3" s="8"/>
      <c r="L3" s="8"/>
      <c r="M3" s="8"/>
      <c r="N3" s="8"/>
    </row>
    <row r="4" spans="2:14" ht="14.45" customHeight="1" x14ac:dyDescent="0.25">
      <c r="B4" s="115" t="s">
        <v>201</v>
      </c>
      <c r="C4" s="115"/>
      <c r="D4" s="113"/>
      <c r="E4" s="113"/>
      <c r="F4" s="113"/>
      <c r="G4" s="114"/>
      <c r="H4" s="8"/>
      <c r="I4" s="8"/>
      <c r="J4" s="8"/>
      <c r="K4" s="8"/>
      <c r="L4" s="8"/>
      <c r="M4" s="8"/>
      <c r="N4" s="8"/>
    </row>
    <row r="5" spans="2:14" ht="14.45" customHeight="1" x14ac:dyDescent="0.25">
      <c r="B5" s="114"/>
      <c r="C5" s="114"/>
      <c r="D5" s="113"/>
      <c r="E5" s="113"/>
      <c r="F5" s="113"/>
      <c r="G5" s="149"/>
      <c r="H5" s="8"/>
      <c r="I5" s="8"/>
      <c r="J5" s="8"/>
      <c r="K5" s="8"/>
      <c r="L5" s="8"/>
      <c r="M5" s="8"/>
      <c r="N5" s="8"/>
    </row>
    <row r="6" spans="2:14" x14ac:dyDescent="0.25">
      <c r="B6" s="221" t="s">
        <v>44</v>
      </c>
      <c r="C6" s="212" t="s">
        <v>45</v>
      </c>
      <c r="D6" s="237"/>
      <c r="E6" s="20"/>
      <c r="F6" s="237"/>
      <c r="G6" s="151"/>
      <c r="H6" s="223"/>
      <c r="I6" s="223"/>
      <c r="J6" s="223"/>
      <c r="K6" s="223"/>
      <c r="L6" s="223"/>
      <c r="M6" s="223"/>
      <c r="N6" s="223"/>
    </row>
    <row r="7" spans="2:14" x14ac:dyDescent="0.25">
      <c r="B7" s="237"/>
      <c r="C7" s="237"/>
      <c r="D7" s="237"/>
      <c r="E7" s="237"/>
      <c r="F7" s="237"/>
      <c r="G7" s="223"/>
      <c r="H7" s="223"/>
      <c r="I7" s="223"/>
      <c r="J7" s="223"/>
      <c r="K7" s="223"/>
      <c r="L7" s="223"/>
      <c r="M7" s="223"/>
      <c r="N7" s="223"/>
    </row>
    <row r="8" spans="2:14" x14ac:dyDescent="0.25">
      <c r="B8" s="223"/>
      <c r="C8" s="223"/>
      <c r="D8" s="223"/>
      <c r="E8" s="223"/>
      <c r="F8" s="223"/>
      <c r="G8" s="223"/>
      <c r="H8" s="223"/>
      <c r="I8" s="223"/>
      <c r="J8" s="223"/>
      <c r="K8" s="223"/>
      <c r="L8" s="223"/>
      <c r="M8" s="223"/>
      <c r="N8" s="223"/>
    </row>
    <row r="9" spans="2:14" s="119" customFormat="1" ht="19.5" customHeight="1" thickBot="1" x14ac:dyDescent="0.3">
      <c r="B9" s="265"/>
      <c r="C9" s="308" t="s">
        <v>46</v>
      </c>
      <c r="D9" s="309"/>
      <c r="E9" s="309"/>
      <c r="F9" s="309"/>
      <c r="G9" s="308" t="s">
        <v>47</v>
      </c>
      <c r="H9" s="309"/>
      <c r="I9" s="309"/>
      <c r="J9" s="309"/>
      <c r="K9" s="308" t="s">
        <v>48</v>
      </c>
      <c r="L9" s="265"/>
      <c r="M9" s="265"/>
      <c r="N9" s="265"/>
    </row>
    <row r="10" spans="2:14" ht="15.75" thickBot="1" x14ac:dyDescent="0.3">
      <c r="B10" s="423" t="s">
        <v>202</v>
      </c>
      <c r="C10" s="334">
        <v>2025</v>
      </c>
      <c r="D10" s="334" t="s">
        <v>49</v>
      </c>
      <c r="E10" s="334" t="s">
        <v>50</v>
      </c>
      <c r="F10" s="335" t="s">
        <v>51</v>
      </c>
      <c r="G10" s="334">
        <v>2025</v>
      </c>
      <c r="H10" s="334" t="s">
        <v>49</v>
      </c>
      <c r="I10" s="334" t="s">
        <v>50</v>
      </c>
      <c r="J10" s="334" t="s">
        <v>51</v>
      </c>
      <c r="K10" s="333">
        <v>2025</v>
      </c>
      <c r="L10" s="334" t="s">
        <v>49</v>
      </c>
      <c r="M10" s="334" t="s">
        <v>50</v>
      </c>
      <c r="N10" s="335" t="s">
        <v>51</v>
      </c>
    </row>
    <row r="11" spans="2:14" x14ac:dyDescent="0.25">
      <c r="B11" s="422" t="s">
        <v>203</v>
      </c>
      <c r="C11" s="386"/>
      <c r="D11" s="387"/>
      <c r="E11" s="387"/>
      <c r="F11" s="388"/>
      <c r="G11" s="389"/>
      <c r="H11" s="387"/>
      <c r="I11" s="387"/>
      <c r="J11" s="388"/>
      <c r="K11" s="389"/>
      <c r="L11" s="387"/>
      <c r="M11" s="387"/>
      <c r="N11" s="388"/>
    </row>
    <row r="12" spans="2:14" ht="25.5" thickBot="1" x14ac:dyDescent="0.3">
      <c r="B12" s="421" t="s">
        <v>204</v>
      </c>
      <c r="C12" s="337"/>
      <c r="D12" s="338"/>
      <c r="E12" s="338"/>
      <c r="F12" s="339"/>
      <c r="G12" s="340"/>
      <c r="H12" s="338"/>
      <c r="I12" s="338"/>
      <c r="J12" s="339"/>
      <c r="K12" s="340"/>
      <c r="L12" s="338"/>
      <c r="M12" s="338"/>
      <c r="N12" s="339"/>
    </row>
    <row r="13" spans="2:14" x14ac:dyDescent="0.25">
      <c r="B13" s="332"/>
      <c r="C13" s="332"/>
      <c r="D13" s="332"/>
      <c r="E13" s="332"/>
      <c r="F13" s="332"/>
      <c r="G13" s="332"/>
      <c r="H13" s="332"/>
      <c r="I13" s="332"/>
      <c r="J13" s="332"/>
      <c r="K13" s="332"/>
      <c r="L13" s="332"/>
      <c r="M13" s="332"/>
      <c r="N13" s="332"/>
    </row>
    <row r="14" spans="2:14" x14ac:dyDescent="0.25">
      <c r="B14" s="297" t="s">
        <v>184</v>
      </c>
      <c r="C14" s="223"/>
      <c r="D14" s="223"/>
      <c r="E14" s="223"/>
      <c r="F14" s="223"/>
      <c r="G14" s="297" t="s">
        <v>185</v>
      </c>
      <c r="H14" s="332"/>
      <c r="I14" s="332"/>
      <c r="J14" s="332"/>
      <c r="K14" s="332"/>
      <c r="L14" s="332"/>
      <c r="M14" s="332"/>
      <c r="N14" s="332"/>
    </row>
    <row r="15" spans="2:14" x14ac:dyDescent="0.25">
      <c r="B15" s="237"/>
      <c r="C15" s="237"/>
      <c r="D15" s="237"/>
      <c r="E15" s="237"/>
      <c r="F15" s="237"/>
      <c r="G15" s="237"/>
      <c r="H15" s="237"/>
      <c r="I15" s="223"/>
      <c r="J15" s="223"/>
      <c r="K15" s="223"/>
      <c r="L15" s="223"/>
      <c r="M15" s="223"/>
      <c r="N15" s="223"/>
    </row>
    <row r="16" spans="2:14" x14ac:dyDescent="0.25">
      <c r="H16" s="223"/>
      <c r="I16" s="223"/>
      <c r="J16" s="223"/>
      <c r="K16" s="223"/>
      <c r="L16" s="223"/>
      <c r="M16" s="223"/>
      <c r="N16" s="223"/>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30"/>
      <c r="D28" s="107"/>
      <c r="E28" s="107"/>
      <c r="F28" s="107"/>
      <c r="G28" s="107"/>
      <c r="H28" s="6"/>
      <c r="I28" s="6"/>
      <c r="J28" s="6"/>
      <c r="K28"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30d126b2-fd09-4686-ac2d-ba29881ff9df" ContentTypeId="0x01010048A48038F6F00E42902EC62EFFC5106102"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muokkauspäätökset)/Maksulaitoksen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MRREQZHVFPDR-273328218-53</_dlc_DocId>
    <_dlc_DocIdUrl xmlns="6acf3a52-5fc7-44aa-b5a3-d8fcafa65ae9">
      <Url>https://nova.bofnet.fi/sites/maksupalvelujatarjoavat/_layouts/15/DocIdRedir.aspx?ID=MRREQZHVFPDR-273328218-53</Url>
      <Description>MRREQZHVFPDR-273328218-53</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66992-38E1-4A13-8A3B-DAC045429A56}">
  <ds:schemaRefs>
    <ds:schemaRef ds:uri="http://schemas.microsoft.com/sharepoint/events"/>
  </ds:schemaRefs>
</ds:datastoreItem>
</file>

<file path=customXml/itemProps2.xml><?xml version="1.0" encoding="utf-8"?>
<ds:datastoreItem xmlns:ds="http://schemas.openxmlformats.org/officeDocument/2006/customXml" ds:itemID="{4A96661E-9DF1-4342-AC48-3CC1E6FB0F8D}">
  <ds:schemaRefs>
    <ds:schemaRef ds:uri="Microsoft.SharePoint.Taxonomy.ContentTypeSync"/>
  </ds:schemaRefs>
</ds:datastoreItem>
</file>

<file path=customXml/itemProps3.xml><?xml version="1.0" encoding="utf-8"?>
<ds:datastoreItem xmlns:ds="http://schemas.openxmlformats.org/officeDocument/2006/customXml" ds:itemID="{33DA7D16-5910-4571-9FE2-A75B683880D1}">
  <ds:schemaRefs>
    <ds:schemaRef ds:uri="http://schemas.microsoft.com/office/2006/metadata/customXsn"/>
  </ds:schemaRefs>
</ds:datastoreItem>
</file>

<file path=customXml/itemProps4.xml><?xml version="1.0" encoding="utf-8"?>
<ds:datastoreItem xmlns:ds="http://schemas.openxmlformats.org/officeDocument/2006/customXml" ds:itemID="{05D56853-EB03-4DE0-ABE1-9246BE991830}">
  <ds:schemaRefs>
    <ds:schemaRef ds:uri="http://schemas.microsoft.com/sharepoint/v3/contenttype/forms"/>
  </ds:schemaRefs>
</ds:datastoreItem>
</file>

<file path=customXml/itemProps5.xml><?xml version="1.0" encoding="utf-8"?>
<ds:datastoreItem xmlns:ds="http://schemas.openxmlformats.org/officeDocument/2006/customXml" ds:itemID="{AC7C18F6-2101-4A46-B269-8C6D710DEF24}">
  <ds:schemaRefs>
    <ds:schemaRef ds:uri="c4498ab8-87d8-47b3-9041-c69352928396"/>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6acf3a52-5fc7-44aa-b5a3-d8fcafa65ae9"/>
    <ds:schemaRef ds:uri="http://schemas.microsoft.com/office/infopath/2007/PartnerControls"/>
    <ds:schemaRef ds:uri="http://www.w3.org/XML/1998/namespace"/>
    <ds:schemaRef ds:uri="http://purl.org/dc/terms/"/>
  </ds:schemaRefs>
</ds:datastoreItem>
</file>

<file path=customXml/itemProps6.xml><?xml version="1.0" encoding="utf-8"?>
<ds:datastoreItem xmlns:ds="http://schemas.openxmlformats.org/officeDocument/2006/customXml" ds:itemID="{894FBDF4-2659-4F68-83D8-A57A46AAE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13</vt:i4>
      </vt:variant>
    </vt:vector>
  </HeadingPairs>
  <TitlesOfParts>
    <vt:vector size="13" baseType="lpstr">
      <vt:lpstr>Instructions</vt:lpstr>
      <vt:lpstr>Basic information</vt:lpstr>
      <vt:lpstr>Income statement</vt:lpstr>
      <vt:lpstr>Balance sheet</vt:lpstr>
      <vt:lpstr>Credit risk</vt:lpstr>
      <vt:lpstr>Charge-based method</vt:lpstr>
      <vt:lpstr>Payment-transaction-based</vt:lpstr>
      <vt:lpstr>Sum method</vt:lpstr>
      <vt:lpstr>Capital plan</vt:lpstr>
      <vt:lpstr>Own funds and capital adequacy</vt:lpstr>
      <vt:lpstr>Summary (charge-based)</vt:lpstr>
      <vt:lpstr>Summary (transaction-based)</vt:lpstr>
      <vt:lpstr>Summary (sum method)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(Maksulaitos)</dc:title>
  <dc:creator>Lehtinen, Emma</dc:creator>
  <cp:lastModifiedBy>Galkin, Margit</cp:lastModifiedBy>
  <dcterms:created xsi:type="dcterms:W3CDTF">2025-11-05T09:47:23Z</dcterms:created>
  <dcterms:modified xsi:type="dcterms:W3CDTF">2026-01-29T11:34:45Z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1a059dbf-65cc-4a09-97f6-9dd8540aa2c9</vt:lpwstr>
  </property>
</Properties>
</file>